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BKU\VolkerVorwerk\Documents\Bielefeld-Hannover\Plenum\"/>
    </mc:Choice>
  </mc:AlternateContent>
  <xr:revisionPtr revIDLastSave="0" documentId="13_ncr:1_{852594EF-7337-4339-883C-8AB4E346DDCC}" xr6:coauthVersionLast="47" xr6:coauthVersionMax="47" xr10:uidLastSave="{00000000-0000-0000-0000-000000000000}"/>
  <bookViews>
    <workbookView xWindow="-110" yWindow="-110" windowWidth="19420" windowHeight="11020" activeTab="1" xr2:uid="{0C77C8D2-8F20-4C89-A81F-4E989C768759}"/>
  </bookViews>
  <sheets>
    <sheet name="Umwelt+Raumordnung" sheetId="24" r:id="rId1"/>
    <sheet name="Technik" sheetId="26" r:id="rId2"/>
    <sheet name="Erläuterungen" sheetId="25" r:id="rId3"/>
  </sheets>
  <definedNames>
    <definedName name="_xlnm._FilterDatabase" localSheetId="0" hidden="1">'Umwelt+Raumordnung'!$B$1:$U$233</definedName>
    <definedName name="_xlnm.Print_Area" localSheetId="1">Technik!$B$1:$P$32</definedName>
    <definedName name="_xlnm.Print_Area" localSheetId="0">'Umwelt+Raumordnung'!$B$1:$O$317</definedName>
    <definedName name="_xlnm.Print_Titles" localSheetId="1">Technik!$1:$2</definedName>
    <definedName name="_xlnm.Print_Titles" localSheetId="0">'Umwelt+Raumordnung'!$1:$2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6" l="1"/>
  <c r="F25" i="26"/>
  <c r="F10" i="26"/>
  <c r="F5" i="26"/>
  <c r="E4" i="26"/>
  <c r="C10" i="26" s="1"/>
  <c r="F312" i="24"/>
  <c r="F308" i="24"/>
  <c r="F306" i="24"/>
  <c r="E305" i="24"/>
  <c r="F302" i="24"/>
  <c r="F300" i="24"/>
  <c r="F297" i="24"/>
  <c r="E296" i="24"/>
  <c r="F288" i="24"/>
  <c r="E287" i="24"/>
  <c r="F283" i="24"/>
  <c r="F280" i="24"/>
  <c r="E279" i="24"/>
  <c r="F275" i="24"/>
  <c r="E274" i="24"/>
  <c r="F271" i="24"/>
  <c r="E270" i="24"/>
  <c r="H265" i="24"/>
  <c r="F264" i="24"/>
  <c r="E263" i="24"/>
  <c r="H259" i="24"/>
  <c r="F258" i="24"/>
  <c r="E257" i="24"/>
  <c r="D256" i="24"/>
  <c r="C274" i="24" s="1"/>
  <c r="H252" i="24"/>
  <c r="H249" i="24"/>
  <c r="E248" i="24"/>
  <c r="H243" i="24"/>
  <c r="F242" i="24"/>
  <c r="H237" i="24"/>
  <c r="F236" i="24"/>
  <c r="E235" i="24"/>
  <c r="G230" i="24"/>
  <c r="H226" i="24"/>
  <c r="H222" i="24"/>
  <c r="H218" i="24"/>
  <c r="F217" i="24"/>
  <c r="E216" i="24"/>
  <c r="G209" i="24"/>
  <c r="H206" i="24"/>
  <c r="H203" i="24"/>
  <c r="H200" i="24"/>
  <c r="H197" i="24"/>
  <c r="H194" i="24"/>
  <c r="H191" i="24"/>
  <c r="G190" i="24"/>
  <c r="F189" i="24"/>
  <c r="H184" i="24"/>
  <c r="H180" i="24"/>
  <c r="F179" i="24"/>
  <c r="E178" i="24"/>
  <c r="H175" i="24"/>
  <c r="F174" i="24"/>
  <c r="H171" i="24"/>
  <c r="G168" i="24"/>
  <c r="F167" i="24"/>
  <c r="E166" i="24"/>
  <c r="G162" i="24"/>
  <c r="F161" i="24"/>
  <c r="F158" i="24"/>
  <c r="H155" i="24"/>
  <c r="H152" i="24"/>
  <c r="H149" i="24"/>
  <c r="H146" i="24"/>
  <c r="H143" i="24"/>
  <c r="H140" i="24"/>
  <c r="F139" i="24"/>
  <c r="H136" i="24"/>
  <c r="H133" i="24"/>
  <c r="H130" i="24"/>
  <c r="H127" i="24"/>
  <c r="H124" i="24"/>
  <c r="H121" i="24"/>
  <c r="H118" i="24"/>
  <c r="F117" i="24"/>
  <c r="E116" i="24"/>
  <c r="H113" i="24"/>
  <c r="H110" i="24"/>
  <c r="H107" i="24"/>
  <c r="G106" i="24"/>
  <c r="E105" i="24"/>
  <c r="G101" i="24"/>
  <c r="F100" i="24"/>
  <c r="F98" i="24"/>
  <c r="E97" i="24"/>
  <c r="H92" i="24"/>
  <c r="H89" i="24"/>
  <c r="H86" i="24"/>
  <c r="H82" i="24"/>
  <c r="H78" i="24"/>
  <c r="H74" i="24"/>
  <c r="H70" i="24"/>
  <c r="H67" i="24"/>
  <c r="H64" i="24"/>
  <c r="G63" i="24"/>
  <c r="H59" i="24"/>
  <c r="F58" i="24"/>
  <c r="H54" i="24"/>
  <c r="H50" i="24"/>
  <c r="H46" i="24"/>
  <c r="H42" i="24"/>
  <c r="H38" i="24"/>
  <c r="F37" i="24"/>
  <c r="E36" i="24"/>
  <c r="F34" i="24"/>
  <c r="F31" i="24"/>
  <c r="H24" i="24"/>
  <c r="H21" i="24"/>
  <c r="H18" i="24"/>
  <c r="G17" i="24"/>
  <c r="H14" i="24"/>
  <c r="H11" i="24"/>
  <c r="H8" i="24"/>
  <c r="G7" i="24"/>
  <c r="F6" i="24"/>
  <c r="E5" i="24"/>
  <c r="D4" i="24"/>
  <c r="C116" i="24" s="1"/>
  <c r="C279" i="24" l="1"/>
  <c r="C283" i="24" s="1"/>
  <c r="C270" i="24"/>
  <c r="C271" i="24" s="1"/>
  <c r="C275" i="24"/>
  <c r="C276" i="24" s="1"/>
  <c r="C287" i="24"/>
  <c r="C288" i="24" s="1"/>
  <c r="C294" i="24" s="1"/>
  <c r="C296" i="24"/>
  <c r="C297" i="24" s="1"/>
  <c r="C298" i="24" s="1"/>
  <c r="C305" i="24"/>
  <c r="C280" i="24"/>
  <c r="C282" i="24" s="1"/>
  <c r="C257" i="24"/>
  <c r="C258" i="24" s="1"/>
  <c r="C263" i="24"/>
  <c r="C264" i="24" s="1"/>
  <c r="C22" i="26"/>
  <c r="C12" i="26"/>
  <c r="C19" i="26"/>
  <c r="C16" i="26"/>
  <c r="C11" i="26"/>
  <c r="C13" i="26"/>
  <c r="C5" i="26"/>
  <c r="C25" i="26"/>
  <c r="C29" i="26"/>
  <c r="C139" i="24"/>
  <c r="C149" i="24" s="1"/>
  <c r="C117" i="24"/>
  <c r="C121" i="24" s="1"/>
  <c r="C158" i="24"/>
  <c r="C161" i="24"/>
  <c r="C165" i="24" s="1"/>
  <c r="C5" i="24"/>
  <c r="C36" i="24"/>
  <c r="C248" i="24"/>
  <c r="C249" i="24" s="1"/>
  <c r="C97" i="24"/>
  <c r="C178" i="24"/>
  <c r="C189" i="24" s="1"/>
  <c r="C190" i="24" s="1"/>
  <c r="C216" i="24"/>
  <c r="C217" i="24" s="1"/>
  <c r="C166" i="24"/>
  <c r="C235" i="24"/>
  <c r="C236" i="24" s="1"/>
  <c r="C241" i="24" s="1"/>
  <c r="C105" i="24"/>
  <c r="C106" i="24" s="1"/>
  <c r="C312" i="24" l="1"/>
  <c r="C313" i="24" s="1"/>
  <c r="C256" i="24"/>
  <c r="C293" i="24"/>
  <c r="C277" i="24"/>
  <c r="C284" i="24"/>
  <c r="C285" i="24"/>
  <c r="C286" i="24"/>
  <c r="C291" i="24"/>
  <c r="C289" i="24"/>
  <c r="C272" i="24"/>
  <c r="C273" i="24"/>
  <c r="C299" i="24"/>
  <c r="C302" i="24"/>
  <c r="C303" i="24" s="1"/>
  <c r="C300" i="24"/>
  <c r="C301" i="24" s="1"/>
  <c r="C4" i="24"/>
  <c r="C290" i="24"/>
  <c r="C278" i="24"/>
  <c r="C265" i="24"/>
  <c r="C268" i="24"/>
  <c r="C269" i="24"/>
  <c r="C262" i="24"/>
  <c r="C259" i="24"/>
  <c r="C292" i="24"/>
  <c r="C308" i="24"/>
  <c r="C281" i="24"/>
  <c r="C295" i="24"/>
  <c r="C306" i="24"/>
  <c r="C307" i="24" s="1"/>
  <c r="C162" i="24"/>
  <c r="C164" i="24" s="1"/>
  <c r="C30" i="26"/>
  <c r="C32" i="26"/>
  <c r="C31" i="26"/>
  <c r="C28" i="26"/>
  <c r="C27" i="26"/>
  <c r="C26" i="26"/>
  <c r="C7" i="26"/>
  <c r="C9" i="26"/>
  <c r="C8" i="26"/>
  <c r="C6" i="26"/>
  <c r="C155" i="24"/>
  <c r="C157" i="24" s="1"/>
  <c r="C140" i="24"/>
  <c r="C141" i="24" s="1"/>
  <c r="C143" i="24"/>
  <c r="C145" i="24" s="1"/>
  <c r="C152" i="24"/>
  <c r="C153" i="24" s="1"/>
  <c r="C146" i="24"/>
  <c r="C147" i="24" s="1"/>
  <c r="C252" i="24"/>
  <c r="C253" i="24" s="1"/>
  <c r="C110" i="24"/>
  <c r="C111" i="24" s="1"/>
  <c r="C107" i="24"/>
  <c r="C108" i="24" s="1"/>
  <c r="C237" i="24"/>
  <c r="C113" i="24"/>
  <c r="C242" i="24"/>
  <c r="C247" i="24" s="1"/>
  <c r="C191" i="24"/>
  <c r="C197" i="24"/>
  <c r="C194" i="24"/>
  <c r="C203" i="24"/>
  <c r="C206" i="24"/>
  <c r="C200" i="24"/>
  <c r="C250" i="24"/>
  <c r="C251" i="24"/>
  <c r="C226" i="24"/>
  <c r="C230" i="24"/>
  <c r="C218" i="24"/>
  <c r="C222" i="24"/>
  <c r="C133" i="24"/>
  <c r="C136" i="24"/>
  <c r="C130" i="24"/>
  <c r="C132" i="24" s="1"/>
  <c r="C179" i="24"/>
  <c r="C127" i="24"/>
  <c r="C129" i="24" s="1"/>
  <c r="C159" i="24"/>
  <c r="C160" i="24"/>
  <c r="C209" i="24"/>
  <c r="C100" i="24"/>
  <c r="C98" i="24"/>
  <c r="C99" i="24" s="1"/>
  <c r="C124" i="24"/>
  <c r="C125" i="24" s="1"/>
  <c r="C167" i="24"/>
  <c r="C174" i="24"/>
  <c r="C175" i="24" s="1"/>
  <c r="C118" i="24"/>
  <c r="C120" i="24" s="1"/>
  <c r="C151" i="24"/>
  <c r="C150" i="24"/>
  <c r="C122" i="24"/>
  <c r="C123" i="24"/>
  <c r="C58" i="24"/>
  <c r="C37" i="24"/>
  <c r="C31" i="24"/>
  <c r="C6" i="24"/>
  <c r="C34" i="24"/>
  <c r="C35" i="24" s="1"/>
  <c r="C304" i="24" l="1"/>
  <c r="C112" i="24"/>
  <c r="C148" i="24"/>
  <c r="C154" i="24"/>
  <c r="C131" i="24"/>
  <c r="C163" i="24"/>
  <c r="C309" i="24"/>
  <c r="C311" i="24"/>
  <c r="C310" i="24"/>
  <c r="C261" i="24"/>
  <c r="C260" i="24"/>
  <c r="C254" i="24"/>
  <c r="C267" i="24"/>
  <c r="C266" i="24"/>
  <c r="C126" i="24"/>
  <c r="C142" i="24"/>
  <c r="C144" i="24"/>
  <c r="C156" i="24"/>
  <c r="C115" i="24"/>
  <c r="C114" i="24"/>
  <c r="C240" i="24"/>
  <c r="C239" i="24"/>
  <c r="C243" i="24"/>
  <c r="C244" i="24" s="1"/>
  <c r="C238" i="24"/>
  <c r="C128" i="24"/>
  <c r="C109" i="24"/>
  <c r="C204" i="24"/>
  <c r="C205" i="24"/>
  <c r="C223" i="24"/>
  <c r="C225" i="24"/>
  <c r="C224" i="24"/>
  <c r="C220" i="24"/>
  <c r="C221" i="24"/>
  <c r="C219" i="24"/>
  <c r="C192" i="24"/>
  <c r="C193" i="24"/>
  <c r="C233" i="24"/>
  <c r="C232" i="24"/>
  <c r="C231" i="24"/>
  <c r="C229" i="24"/>
  <c r="C228" i="24"/>
  <c r="C227" i="24"/>
  <c r="C101" i="24"/>
  <c r="C104" i="24"/>
  <c r="C213" i="24"/>
  <c r="C215" i="24"/>
  <c r="C210" i="24"/>
  <c r="C214" i="24"/>
  <c r="C212" i="24"/>
  <c r="C211" i="24"/>
  <c r="C134" i="24"/>
  <c r="C135" i="24"/>
  <c r="C196" i="24"/>
  <c r="C195" i="24"/>
  <c r="C199" i="24"/>
  <c r="C198" i="24"/>
  <c r="C184" i="24"/>
  <c r="C188" i="24"/>
  <c r="C180" i="24"/>
  <c r="C74" i="24"/>
  <c r="C89" i="24"/>
  <c r="C63" i="24"/>
  <c r="C96" i="24"/>
  <c r="C86" i="24"/>
  <c r="C95" i="24"/>
  <c r="C78" i="24"/>
  <c r="C82" i="24"/>
  <c r="C92" i="24"/>
  <c r="C59" i="24"/>
  <c r="C70" i="24"/>
  <c r="C119" i="24"/>
  <c r="C177" i="24"/>
  <c r="C176" i="24"/>
  <c r="C171" i="24"/>
  <c r="C168" i="24"/>
  <c r="C202" i="24"/>
  <c r="C201" i="24"/>
  <c r="C138" i="24"/>
  <c r="C137" i="24"/>
  <c r="C207" i="24"/>
  <c r="C208" i="24"/>
  <c r="C17" i="24"/>
  <c r="C28" i="24"/>
  <c r="C7" i="24"/>
  <c r="C30" i="24"/>
  <c r="C29" i="24"/>
  <c r="C27" i="24"/>
  <c r="C33" i="24"/>
  <c r="C32" i="24"/>
  <c r="C54" i="24"/>
  <c r="C50" i="24"/>
  <c r="C38" i="24"/>
  <c r="C46" i="24"/>
  <c r="C42" i="24"/>
  <c r="C245" i="24" l="1"/>
  <c r="C246" i="24"/>
  <c r="C169" i="24"/>
  <c r="C170" i="24"/>
  <c r="C173" i="24"/>
  <c r="C172" i="24"/>
  <c r="C90" i="24"/>
  <c r="C91" i="24"/>
  <c r="C77" i="24"/>
  <c r="C76" i="24"/>
  <c r="C75" i="24"/>
  <c r="C183" i="24"/>
  <c r="C181" i="24"/>
  <c r="C182" i="24"/>
  <c r="C73" i="24"/>
  <c r="C72" i="24"/>
  <c r="C71" i="24"/>
  <c r="C67" i="24"/>
  <c r="C64" i="24"/>
  <c r="C61" i="24"/>
  <c r="C62" i="24"/>
  <c r="C60" i="24"/>
  <c r="C187" i="24"/>
  <c r="C186" i="24"/>
  <c r="C185" i="24"/>
  <c r="C94" i="24"/>
  <c r="C93" i="24"/>
  <c r="C84" i="24"/>
  <c r="C85" i="24"/>
  <c r="C83" i="24"/>
  <c r="C80" i="24"/>
  <c r="C81" i="24"/>
  <c r="C79" i="24"/>
  <c r="C87" i="24"/>
  <c r="C88" i="24"/>
  <c r="C103" i="24"/>
  <c r="C102" i="24"/>
  <c r="C44" i="24"/>
  <c r="C43" i="24"/>
  <c r="C45" i="24"/>
  <c r="C8" i="24"/>
  <c r="C14" i="24"/>
  <c r="C11" i="24"/>
  <c r="C24" i="24"/>
  <c r="C18" i="24"/>
  <c r="C21" i="24"/>
  <c r="C49" i="24"/>
  <c r="C47" i="24"/>
  <c r="C48" i="24"/>
  <c r="C41" i="24"/>
  <c r="C39" i="24"/>
  <c r="C40" i="24"/>
  <c r="C53" i="24"/>
  <c r="C52" i="24"/>
  <c r="C51" i="24"/>
  <c r="C57" i="24"/>
  <c r="C55" i="24"/>
  <c r="C56" i="24"/>
  <c r="C69" i="24" l="1"/>
  <c r="C68" i="24"/>
  <c r="C66" i="24"/>
  <c r="C65" i="24"/>
  <c r="C15" i="24"/>
  <c r="C16" i="24"/>
  <c r="C10" i="24"/>
  <c r="C9" i="24"/>
  <c r="C23" i="24"/>
  <c r="C22" i="24"/>
  <c r="C20" i="24"/>
  <c r="C19" i="24"/>
  <c r="C26" i="24"/>
  <c r="C25" i="24"/>
  <c r="C13" i="24"/>
  <c r="C12" i="24"/>
</calcChain>
</file>

<file path=xl/sharedStrings.xml><?xml version="1.0" encoding="utf-8"?>
<sst xmlns="http://schemas.openxmlformats.org/spreadsheetml/2006/main" count="1605" uniqueCount="820">
  <si>
    <t>Kriteriengerüst Trassenauswahlverfahren</t>
  </si>
  <si>
    <t>Kriterien</t>
  </si>
  <si>
    <t>Gewichtung</t>
  </si>
  <si>
    <t>Nr.</t>
  </si>
  <si>
    <t>Gewichtungs-
prozent (absolut)</t>
  </si>
  <si>
    <t>Gewichtungs-
faktoren*</t>
  </si>
  <si>
    <t xml:space="preserve">Belang / Hauptkriterum / Kriterium </t>
  </si>
  <si>
    <t>RWK oberirdisch</t>
  </si>
  <si>
    <t>RWK unterirdisch</t>
  </si>
  <si>
    <t>Wirkfaktor</t>
  </si>
  <si>
    <t>Wirkzone</t>
  </si>
  <si>
    <t>Bilanzgröße</t>
  </si>
  <si>
    <r>
      <rPr>
        <b/>
        <sz val="14"/>
        <rFont val="Calibri"/>
        <family val="2"/>
        <scheme val="minor"/>
      </rPr>
      <t>Anmerkungen 
(</t>
    </r>
    <r>
      <rPr>
        <b/>
        <sz val="14"/>
        <color rgb="FFFF0000"/>
        <rFont val="Calibri"/>
        <family val="2"/>
        <scheme val="minor"/>
      </rPr>
      <t>Niedersachsen</t>
    </r>
    <r>
      <rPr>
        <b/>
        <sz val="14"/>
        <rFont val="Calibri"/>
        <family val="2"/>
        <scheme val="minor"/>
      </rPr>
      <t xml:space="preserve"> / </t>
    </r>
    <r>
      <rPr>
        <b/>
        <sz val="14"/>
        <color rgb="FF0070C0"/>
        <rFont val="Calibri"/>
        <family val="2"/>
        <scheme val="minor"/>
      </rPr>
      <t>Nordrhein-Westfalen</t>
    </r>
    <r>
      <rPr>
        <b/>
        <sz val="14"/>
        <rFont val="Calibri"/>
        <family val="2"/>
        <scheme val="minor"/>
      </rPr>
      <t>)</t>
    </r>
  </si>
  <si>
    <t>Hinweise aus den Regionaltreffen</t>
  </si>
  <si>
    <t>Prüfergebnis</t>
  </si>
  <si>
    <t xml:space="preserve">Prüfergebnis </t>
  </si>
  <si>
    <t>Belanggruppe Umwelt</t>
  </si>
  <si>
    <t>Gewichtung bezogen auf den Gesamtblock Umwelt mit ausweisen</t>
  </si>
  <si>
    <t>%-Werte ergänzt 
(Spalte C)</t>
  </si>
  <si>
    <t>U1</t>
  </si>
  <si>
    <t>Menschen, menschliche Gesundheit</t>
  </si>
  <si>
    <t>Schutzgut zu hoch gewichtet</t>
  </si>
  <si>
    <t>nach erneuter Prüfung Gewichtung der 1. Ebene bestätigt</t>
  </si>
  <si>
    <t>U1.1</t>
  </si>
  <si>
    <t>Auswirkungen auf Siedlungen und Wohngebiete</t>
  </si>
  <si>
    <t>eventuell trennen baubedingt und anlagebedingt</t>
  </si>
  <si>
    <t>Trennung in dauerhaft und vorüberbedingt</t>
  </si>
  <si>
    <t>U1.1.1</t>
  </si>
  <si>
    <t>Inanspruchnahme von Siedlungen und Wohngebieten</t>
  </si>
  <si>
    <t>V</t>
  </si>
  <si>
    <t>evtl. trennen baubedingt und anlagebedingt</t>
  </si>
  <si>
    <t>betroffene Gebäude zusätzlich / Dorfgebiete gehören auch dazu, Pferdezucht
(prüfen, ob ggf. zu Technik)</t>
  </si>
  <si>
    <t>Wir zählen keine Gebäude (Planungsstand, fehlende Planungstiefe); Streusiedlungen und Hofstellen werden erfasst</t>
  </si>
  <si>
    <t xml:space="preserve">Wert auf 3 setzen </t>
  </si>
  <si>
    <t>aufgrund des Umfangs der Flächenbetroffenheit ist Flächenverlust weniger gewichtig wie Schallbetroffeneheit</t>
  </si>
  <si>
    <t>U1.1.1.1</t>
  </si>
  <si>
    <t>… bestehende Siedlungsgebiete mit Wohnfunktion (einschl. Kerngebieten und Mischgebieten, Streusiedlungen und Hofstellen, Parkanlagen, Kirchen, Friedhöfen, Kleingärten)</t>
  </si>
  <si>
    <r>
      <t xml:space="preserve">betroffene Gebäude zusätzlich / </t>
    </r>
    <r>
      <rPr>
        <sz val="11"/>
        <color rgb="FF0070C0"/>
        <rFont val="Calibri"/>
        <family val="2"/>
        <scheme val="minor"/>
      </rPr>
      <t>Dorfgebiete gehören auch dazu, Pferdezucht</t>
    </r>
    <r>
      <rPr>
        <sz val="11"/>
        <color rgb="FFFF0000"/>
        <rFont val="Calibri"/>
        <family val="2"/>
        <scheme val="minor"/>
      </rPr>
      <t xml:space="preserve">
(prüfen, ob ggf. zu Technik)</t>
    </r>
  </si>
  <si>
    <t>- Flächeninanspruchnahme - dauerhaft</t>
  </si>
  <si>
    <t>Trasse mit Böschungen / Einschnitten</t>
  </si>
  <si>
    <t>ha</t>
  </si>
  <si>
    <t>U1.1.1.2</t>
  </si>
  <si>
    <t>- Flächeninanspruchnahme - vorübergehend</t>
  </si>
  <si>
    <t xml:space="preserve">Baustreifen (Projektumhüllende) </t>
  </si>
  <si>
    <t xml:space="preserve"> … bestehende Kurgebieten und Gebieten mit besonders sensiblen Nutzungen wie z.B. Krankenhäuser, Altenheime, Pflegeanstalten, Kindertagesstätte, Kinderheime, Schulen</t>
  </si>
  <si>
    <t>Schulen fehlen in der Aufzählung / Was ist mit Kirchen? Kinderheime</t>
  </si>
  <si>
    <t>Kinderheime werden erfasst, siehe Kindertagesstätte, Kirchen sind Bestandteil der Siedlungsgebiete</t>
  </si>
  <si>
    <t>U1.1.1.2.1</t>
  </si>
  <si>
    <t>U1.1.1.2.2</t>
  </si>
  <si>
    <t>U1.1.1.3</t>
  </si>
  <si>
    <t>… geplante Siedlungsgebiete gemäß Regionalplan und Flächennutzungsplan (FNP)</t>
  </si>
  <si>
    <t>U1.1.1.3.1</t>
  </si>
  <si>
    <t>U1.1.1.3.2</t>
  </si>
  <si>
    <t>U1.1.2</t>
  </si>
  <si>
    <t>Schallimmissionen in Siedlungen und Wohngebieten</t>
  </si>
  <si>
    <t xml:space="preserve">
Berücksichtigung der Vorbelastung über Differenzbetrachtung </t>
  </si>
  <si>
    <t>Absprache mit Lärmgutachter erforderlich; im Bereich Bestandsstrecke ist Differenzbetrachtung erforderlich</t>
  </si>
  <si>
    <t>U1.1.2.1</t>
  </si>
  <si>
    <t>… bestehende Siedlungsgebiete mit Wohnfunktion (einschließlich Kerngebieten und Mischgebieten, Streusiedlungen und Hofstellen, Parkanlagen, Friedhöfen, Kleingärten)</t>
  </si>
  <si>
    <t>Was ist mit Gesamtlärmbetrachtung (z.B. Seelze)</t>
  </si>
  <si>
    <t>aufgrund des relativen Vergleichs der Varianten erscheint eine Gesamtlärmbetrachtung für die Variantenetscheidung nicht relevant</t>
  </si>
  <si>
    <t>U1.1.2.1.1</t>
  </si>
  <si>
    <t>- Schallimmissionen 
(dauerhaft)</t>
  </si>
  <si>
    <t>Lärmisophone (16.BImSchV)</t>
  </si>
  <si>
    <t>ha / ggf. Anzahl Betroffener</t>
  </si>
  <si>
    <t>U1.1.2.1.2</t>
  </si>
  <si>
    <t>Lärmisophone (DIN18005)</t>
  </si>
  <si>
    <t>U1.1.2.2</t>
  </si>
  <si>
    <t xml:space="preserve"> … bestehende Kurgebieten und Gebieten mit besonders sensiblen Nutzungen wie Krankenhäuser, Altenheime, Pflegeanstalten, Kindertagesstätte</t>
  </si>
  <si>
    <t>U1.1.2.2.1</t>
  </si>
  <si>
    <t>U1.1.2.2.2</t>
  </si>
  <si>
    <t>U1.1.2.3</t>
  </si>
  <si>
    <t>… geplante Siedlungsgebiete gemäß Regionalplan und FNP</t>
  </si>
  <si>
    <t>U1.1.2.3.1</t>
  </si>
  <si>
    <t>U1.1.2.3.2</t>
  </si>
  <si>
    <t>U.1.1.3</t>
  </si>
  <si>
    <t>Visuelle Überprägung / Verschattungswirkung in Siedlungen und Wohngebieten</t>
  </si>
  <si>
    <t>- Visuelle Wirkungen
- Verschattung</t>
  </si>
  <si>
    <r>
      <t xml:space="preserve">Trassenumfeld (50 m im Bereich von Dämmen und Brücken sowie Lärmschutzwänden / </t>
    </r>
    <r>
      <rPr>
        <sz val="14"/>
        <color rgb="FF0070C0"/>
        <rFont val="Calibri"/>
        <family val="2"/>
        <scheme val="minor"/>
      </rPr>
      <t>100  m bei Bauwerken größer 10 m Höhe</t>
    </r>
    <r>
      <rPr>
        <sz val="14"/>
        <rFont val="Calibri"/>
        <family val="2"/>
        <scheme val="minor"/>
      </rPr>
      <t xml:space="preserve"> )</t>
    </r>
  </si>
  <si>
    <t>ggf. bei besonders hohen Bauwerken individuell anpassen</t>
  </si>
  <si>
    <t>wurde umgesetzt</t>
  </si>
  <si>
    <t>U1.1.4</t>
  </si>
  <si>
    <t>Erschütterungswirkungen in Siedlungen und Wohngebieten</t>
  </si>
  <si>
    <t>- Erschütterungen - dauerhaft</t>
  </si>
  <si>
    <r>
      <t>Trassenumfeld (</t>
    </r>
    <r>
      <rPr>
        <sz val="14"/>
        <color rgb="FF0070C0"/>
        <rFont val="Calibri"/>
        <family val="2"/>
        <scheme val="minor"/>
      </rPr>
      <t>50 m</t>
    </r>
    <r>
      <rPr>
        <sz val="14"/>
        <rFont val="Calibri"/>
        <family val="2"/>
        <scheme val="minor"/>
      </rPr>
      <t>)</t>
    </r>
  </si>
  <si>
    <t>Bergbaugebiete berücksichtigen? Technisches Risiko</t>
  </si>
  <si>
    <r>
      <rPr>
        <sz val="14"/>
        <color rgb="FF00B050"/>
        <rFont val="Calibri"/>
        <family val="2"/>
        <scheme val="minor"/>
      </rPr>
      <t xml:space="preserve">Reichweite überprüfen
</t>
    </r>
    <r>
      <rPr>
        <sz val="14"/>
        <color rgb="FFFF0000"/>
        <rFont val="Calibri"/>
        <family val="2"/>
        <scheme val="minor"/>
      </rPr>
      <t>Bergbaugebiete berücksichtigen? Technisches Risiko</t>
    </r>
  </si>
  <si>
    <r>
      <t xml:space="preserve">Reichweite auf 50 m erweitert;
</t>
    </r>
    <r>
      <rPr>
        <sz val="14"/>
        <color rgb="FFFF0000"/>
        <rFont val="Calibri"/>
        <family val="2"/>
        <scheme val="minor"/>
      </rPr>
      <t>Planungstiefe lässt dies nicht zu, durchgehende Wirkzone ohne besondere Bereiche an Brückenpfeilern o.ä</t>
    </r>
  </si>
  <si>
    <t>U1.1.5</t>
  </si>
  <si>
    <t>Baubedingte Beeinträchtigungen in Siedlungen und Wohngebieten</t>
  </si>
  <si>
    <t>- Schallimmissionen vorübergehend
- Staubentwicklung vorübergehend
- Erschütterungen vorübergehend</t>
  </si>
  <si>
    <t>Trassenumfeld (100 m)</t>
  </si>
  <si>
    <t xml:space="preserve">ha </t>
  </si>
  <si>
    <r>
      <rPr>
        <sz val="11"/>
        <color rgb="FFFF0000"/>
        <rFont val="Calibri"/>
        <family val="2"/>
        <scheme val="minor"/>
      </rPr>
      <t>Erschütterungen baubedingt ergänzen und Wirkzone dafür definieren /</t>
    </r>
    <r>
      <rPr>
        <sz val="11"/>
        <color rgb="FF0070C0"/>
        <rFont val="Calibri"/>
        <family val="2"/>
        <scheme val="minor"/>
      </rPr>
      <t xml:space="preserve"> LKW-Fahrten außerhalb des Baustellenbereiches</t>
    </r>
  </si>
  <si>
    <t>U1.1.6</t>
  </si>
  <si>
    <t>Zerschneidung von Verbindungsstrukturen von Ortschaften oder Ortsteilen</t>
  </si>
  <si>
    <t>- Zerschneidungswirkungen</t>
  </si>
  <si>
    <t>Trassenachse</t>
  </si>
  <si>
    <t>m / Anzahl</t>
  </si>
  <si>
    <t>U1.2</t>
  </si>
  <si>
    <t>Auswirkungen auf siedlungsnahe Freiräume</t>
  </si>
  <si>
    <t>U1.2.1</t>
  </si>
  <si>
    <t>Durchschneidung von siedlungsnahen Freiräumen (500 m bei geschlossenen Siedlungen, 200 m bei Streusiedlungen)</t>
  </si>
  <si>
    <t>m</t>
  </si>
  <si>
    <t>U1.2.2</t>
  </si>
  <si>
    <t>Schallimmissionen in siedlungsnahen Freiräumen  (500 m bei geschlossenen Siedlungen, 200 m bei Streusiedlungen)</t>
  </si>
  <si>
    <t>Lärmisophone (Erholungsrichtwert, 55 dB(A))</t>
  </si>
  <si>
    <t>U1.3</t>
  </si>
  <si>
    <t>Auswirkungen durch störfallrelevante Anlagen</t>
  </si>
  <si>
    <t>U1.3.1</t>
  </si>
  <si>
    <t>Benachbarung zu Betrieben der Störfall-Verordnung (§ 12 BImSchG)</t>
  </si>
  <si>
    <t>- Störfall-/Unfallrisiken</t>
  </si>
  <si>
    <t>U2</t>
  </si>
  <si>
    <t>Tiere, Pflanzen, biolog. Vielfalt</t>
  </si>
  <si>
    <t>U2.1</t>
  </si>
  <si>
    <t>Auswirkungen auf naturschutzrechtlich geschützte Gebiete und Biotope</t>
  </si>
  <si>
    <t>U2.1.1</t>
  </si>
  <si>
    <t xml:space="preserve">Beeinträchtigung von Naturschutzgebieten </t>
  </si>
  <si>
    <t>bei U2, U5 und U9 sollen volumenbezogene Betrachtungen vorgenommen werden, ggf. hydrogeolog. Detailbetrachtung, insb. Bei FFH</t>
  </si>
  <si>
    <r>
      <rPr>
        <sz val="14"/>
        <color rgb="FFFF0000"/>
        <rFont val="Calibri"/>
        <family val="2"/>
        <scheme val="minor"/>
      </rPr>
      <t>volumenbezogene Betrachtungen gewünscht,</t>
    </r>
    <r>
      <rPr>
        <sz val="14"/>
        <color rgb="FF00B050"/>
        <rFont val="Calibri"/>
        <family val="2"/>
        <scheme val="minor"/>
      </rPr>
      <t xml:space="preserve"> 
ggf. hydrogeologische Detailbetrachtung, insb. bei FFH</t>
    </r>
  </si>
  <si>
    <r>
      <rPr>
        <sz val="14"/>
        <color rgb="FFFF0000"/>
        <rFont val="Calibri"/>
        <family val="2"/>
        <scheme val="minor"/>
      </rPr>
      <t xml:space="preserve">hydrogeologische Detailbetrachtung auf dieser Planungsebene nicht angemessen;
</t>
    </r>
    <r>
      <rPr>
        <sz val="14"/>
        <color rgb="FF00B050"/>
        <rFont val="Calibri"/>
        <family val="2"/>
        <scheme val="minor"/>
      </rPr>
      <t>Sonderbertachtung bei der Querung von FFH-Gebieten</t>
    </r>
  </si>
  <si>
    <t>U2.1.1.1</t>
  </si>
  <si>
    <t>- Trasse mit Böschungen  / Einschnitten</t>
  </si>
  <si>
    <t>U2.1.1.2</t>
  </si>
  <si>
    <t>- Baustreifen (Projektumhüllende)</t>
  </si>
  <si>
    <t>U2.1.1.3</t>
  </si>
  <si>
    <t>- indirekte Beeinträchtigungen durch Lärm, visuelle Wirkungen, Kollisionsrisiken</t>
  </si>
  <si>
    <t xml:space="preserve">- Trassenumfeld (300 m) </t>
  </si>
  <si>
    <t>U2.1.2</t>
  </si>
  <si>
    <t xml:space="preserve">Beeinträchtigung von Naturwaldreservaten/-zellen, Wildnisgebieten </t>
  </si>
  <si>
    <t>Es gibt "Besondere LSG" zum Schutz der Biodiversität (Vlotho)</t>
  </si>
  <si>
    <t>Wird bei einer Trassenrelevanz berücksichtigt</t>
  </si>
  <si>
    <t>U2.1.2.1</t>
  </si>
  <si>
    <t>U2.1.2.2</t>
  </si>
  <si>
    <t>U2.1.2.3</t>
  </si>
  <si>
    <t>U2.1.3</t>
  </si>
  <si>
    <t>Beeinträchtigung von Geschützten Landschaftsbestandteilen (GLB)</t>
  </si>
  <si>
    <t>u2.1.3.1</t>
  </si>
  <si>
    <t>ha/Anzahl</t>
  </si>
  <si>
    <t>u2.1.3.2</t>
  </si>
  <si>
    <t>u2.1.3.3</t>
  </si>
  <si>
    <t>U2.1.4</t>
  </si>
  <si>
    <t>Beeinträchtigung von Naturdenkmalen (ND)</t>
  </si>
  <si>
    <t>III</t>
  </si>
  <si>
    <t>U2.1.4.1</t>
  </si>
  <si>
    <t>U2.1.4.2</t>
  </si>
  <si>
    <t>U2.1.4.3</t>
  </si>
  <si>
    <t>U2.1.5</t>
  </si>
  <si>
    <t>Beeinträchtigung von gesetzlich geschützen Biotopen</t>
  </si>
  <si>
    <t>hier prüfen, ob auch indirekte Wirkungen mit berücksichtigt werden</t>
  </si>
  <si>
    <t>indirekte Wirkungen wurden ergänzt</t>
  </si>
  <si>
    <t>U2.1.5.1</t>
  </si>
  <si>
    <t>U2.1.5.2</t>
  </si>
  <si>
    <t>U2.1.5.3</t>
  </si>
  <si>
    <t>U2.2</t>
  </si>
  <si>
    <t>Auswirkungen auf Biotopverbundflächen +  sonstige wertvolle Bereiche für Flora und Fauna</t>
  </si>
  <si>
    <t>U2.2.1</t>
  </si>
  <si>
    <t xml:space="preserve">Beeinträchtigung von Bereichen/Gebieten für den Schutz der Natur (BSN/GSN) </t>
  </si>
  <si>
    <t>U2.2.1.1</t>
  </si>
  <si>
    <t>U2.2.1.2</t>
  </si>
  <si>
    <t>U2.2.1.3</t>
  </si>
  <si>
    <t>U2.2.2</t>
  </si>
  <si>
    <t>Beeinträchtigung von VR für den Biotopverbund (BV); sonstige BV-Flächen</t>
  </si>
  <si>
    <t>um Doppelbewertung zwischen Umwelt und Raumordnung zu vermeiden, werden die umweltbezogenen RO-Kriterien bei der Umwelt berücksichtigt</t>
  </si>
  <si>
    <t>U2.2.2.1</t>
  </si>
  <si>
    <t>… Biotopverbundflächen mit herausragender Bedeutung / Kernflächen</t>
  </si>
  <si>
    <t>IV</t>
  </si>
  <si>
    <t>U2.2.2.1.1</t>
  </si>
  <si>
    <t>U2.2.2.1.2</t>
  </si>
  <si>
    <t>U2.2.2.2</t>
  </si>
  <si>
    <t>… Biotopverbundflächen mit besonderer Bedeutung / Verbundflächen</t>
  </si>
  <si>
    <t>U2.2.2.2.1</t>
  </si>
  <si>
    <t>U2.2.2.2.2</t>
  </si>
  <si>
    <t>U2.2.3</t>
  </si>
  <si>
    <t xml:space="preserve">Beeinträchtigung von wertvollen Bereichen für Brut-/Rastvögel und sonstige Artengruppen </t>
  </si>
  <si>
    <r>
      <rPr>
        <sz val="11"/>
        <color rgb="FFFF0000"/>
        <rFont val="Calibri"/>
        <family val="2"/>
        <scheme val="minor"/>
      </rPr>
      <t>besonders empfindliche Arten werden bei Bedarf im Artenschutz betrachtet;</t>
    </r>
    <r>
      <rPr>
        <sz val="11"/>
        <color rgb="FF0070C0"/>
        <rFont val="Calibri"/>
        <family val="2"/>
        <scheme val="minor"/>
      </rPr>
      <t xml:space="preserve"> nochmal prüfen, ob 300 m nicht zu eng sind für einzelne Arten</t>
    </r>
    <r>
      <rPr>
        <sz val="11"/>
        <color rgb="FF00B050"/>
        <rFont val="Calibri"/>
        <family val="2"/>
        <scheme val="minor"/>
      </rPr>
      <t>,</t>
    </r>
    <r>
      <rPr>
        <sz val="11"/>
        <color rgb="FF0070C0"/>
        <rFont val="Calibri"/>
        <family val="2"/>
        <scheme val="minor"/>
      </rPr>
      <t xml:space="preserve"> u.a. Thema Kollision</t>
    </r>
  </si>
  <si>
    <t>U2.2.3.1</t>
  </si>
  <si>
    <t>U2.2.3.2</t>
  </si>
  <si>
    <t>U2.2.3.3</t>
  </si>
  <si>
    <t>U2.2.4</t>
  </si>
  <si>
    <t>Beeinträchtigung von VR zum Schutz der Landschaft mit besonderer Bedeutung für Vogelarten des Offenlandes</t>
  </si>
  <si>
    <t>prüfen, ob 300 m nicht zu eng sind für einzelne Arten, u.a. Thema Kollision</t>
  </si>
  <si>
    <t>Trassenumfeld sind mit 300 m ausreichend; besonders empfindliche Arten werden bei Bedarf im Artenschutz betrachtet</t>
  </si>
  <si>
    <t>U2.2.4.1</t>
  </si>
  <si>
    <t>U2.2.4.2</t>
  </si>
  <si>
    <t>U2.2.4.3</t>
  </si>
  <si>
    <t>U2.2.5</t>
  </si>
  <si>
    <t>Beeinträchtigung von Vorranggebieten (VR) Natur und Landschaft</t>
  </si>
  <si>
    <t>U2.2.5.1</t>
  </si>
  <si>
    <t>U2.2.5.2</t>
  </si>
  <si>
    <t>U2.2.5.3</t>
  </si>
  <si>
    <t>U2.2.6</t>
  </si>
  <si>
    <t>Beeinträchtigung von Vorbehaltsgebieten (VB) / Vorsorgegebieten (VS) Natur und Landschaft</t>
  </si>
  <si>
    <t>U2.2.6.1</t>
  </si>
  <si>
    <t>U2.2.6.2</t>
  </si>
  <si>
    <t>U2.2.6.3</t>
  </si>
  <si>
    <t>U2.2.7</t>
  </si>
  <si>
    <t>Beeinträchtigung von wertvollen Biotopen der selektiven Biotopkartierung</t>
  </si>
  <si>
    <t>U2.2.7.1</t>
  </si>
  <si>
    <t>U2.2.7.2</t>
  </si>
  <si>
    <t>U2.2.8</t>
  </si>
  <si>
    <t>Beeinträchtigung von VB Verbesserung der Landschaftsstruktur + des Naturhaushaltes (Niedersachsen)</t>
  </si>
  <si>
    <t>U2.2.8.1</t>
  </si>
  <si>
    <t>U2.2.8.2</t>
  </si>
  <si>
    <t>U2.2.9</t>
  </si>
  <si>
    <t>Inanspruchnahme von unzerschnittenen Kernräumen der BfN-Lebensraumnetzwerke (UFR 250)</t>
  </si>
  <si>
    <t>U2.2.9.1</t>
  </si>
  <si>
    <t>U2.2.9.2</t>
  </si>
  <si>
    <t>U2.2.10</t>
  </si>
  <si>
    <t>Zerschneidung von unzerschnittenen Großräumen der BfN-Lebensraumnetzwerke (UFR1.000/1.500)</t>
  </si>
  <si>
    <r>
      <rPr>
        <strike/>
        <sz val="11"/>
        <color rgb="FFFF0000"/>
        <rFont val="Calibri"/>
        <family val="2"/>
        <scheme val="minor"/>
      </rPr>
      <t>Zerschneidungwirkung statt Flächeninanspruchnahme 
ggf. Durchfahrungslänge/Betroffenheit statt Zerschneidungswirkung (ggf. noch Anzahl ergänzen)</t>
    </r>
    <r>
      <rPr>
        <sz val="11"/>
        <color rgb="FFFF0000"/>
        <rFont val="Calibri"/>
        <family val="2"/>
        <scheme val="minor"/>
      </rPr>
      <t xml:space="preserve">
hier ist Zerschneidung richtig</t>
    </r>
  </si>
  <si>
    <t xml:space="preserve">Zerschneidungwirkung statt Flächeninanspruchnahme </t>
  </si>
  <si>
    <t>Anmerkung wurde aufgenommen</t>
  </si>
  <si>
    <t>U2.2.11</t>
  </si>
  <si>
    <t>Zerschneidung von national bedeutsamen Lebensraumachsen/-korridoren</t>
  </si>
  <si>
    <t>Anzahl</t>
  </si>
  <si>
    <t>U3</t>
  </si>
  <si>
    <t>Fläche</t>
  </si>
  <si>
    <t>U3.1</t>
  </si>
  <si>
    <t>Flächeninanspruchnahme</t>
  </si>
  <si>
    <t>U3.1.1</t>
  </si>
  <si>
    <t>- Flächeninanspruchnahme - dauerhaft (Versiegelung und Teilversiegelung)</t>
  </si>
  <si>
    <t>- Trasse mit Böschungen / Einschnitten (ohne Baustreifen)</t>
  </si>
  <si>
    <r>
      <rPr>
        <sz val="11"/>
        <color rgb="FFFF0000"/>
        <rFont val="Calibri"/>
        <family val="2"/>
        <scheme val="minor"/>
      </rPr>
      <t>Hinweis: Versiegelung und Teilversiegelung ist gemeint;</t>
    </r>
    <r>
      <rPr>
        <sz val="11"/>
        <color rgb="FF0070C0"/>
        <rFont val="Calibri"/>
        <family val="2"/>
        <scheme val="minor"/>
      </rPr>
      <t xml:space="preserve"> Wunsch: baubedingte Flächeninanspruchnahme auch pauschal mit einbeziehen</t>
    </r>
  </si>
  <si>
    <t>baubedingte Flächeninanspruchnahme auch pauschal mit einbeziehen</t>
  </si>
  <si>
    <t>baubedingt wird nicht mitaufgenommen, da nur temporär und nicht dauerhaft beansprucht</t>
  </si>
  <si>
    <t>U3.2</t>
  </si>
  <si>
    <t>Zerschneidung von Freiflächen</t>
  </si>
  <si>
    <t>U3.2.1</t>
  </si>
  <si>
    <t>Zerschneidung von unzerschnittenen verkehrsarmen Räumen (UZVR)</t>
  </si>
  <si>
    <t>U3.2.1.1</t>
  </si>
  <si>
    <t>… Unzerschnittene verkehrsarme Räume (UZVR) 10-50 km²</t>
  </si>
  <si>
    <t>U3.2.1.2</t>
  </si>
  <si>
    <t>… Unzerschnittene verkehrsarme Räume (UZVR) 5-10 km²</t>
  </si>
  <si>
    <t>U3.2.2</t>
  </si>
  <si>
    <t xml:space="preserve">Zerschneidung VR Regionale Grünzüge (NRW)  </t>
  </si>
  <si>
    <t>- Zerschneidungswirkungen
- visuelle Überprägung</t>
  </si>
  <si>
    <t>U4</t>
  </si>
  <si>
    <t>Boden</t>
  </si>
  <si>
    <t>Boden höher gewichten (1,5-2)</t>
  </si>
  <si>
    <t xml:space="preserve">keine Änderung, da Boden und Fläche zusammen Gewicht 2 </t>
  </si>
  <si>
    <t>U4.1</t>
  </si>
  <si>
    <t>Inanspruchnahme von schutzwürdigen Böden (Böden mit hoher + sehr hoher Funktionserfüllung; Böden mit Archivfunktion, Seltenheit, Naturnähe)</t>
  </si>
  <si>
    <t>U4.1.1</t>
  </si>
  <si>
    <t>Inanspruchnahme von Böden mit sehr hoher Funktionserfüllung gemäß BBodSchG</t>
  </si>
  <si>
    <t>U4.1.1.1</t>
  </si>
  <si>
    <t>U4.1.1.2</t>
  </si>
  <si>
    <t>U4.1.2</t>
  </si>
  <si>
    <t>Inanspruchnahme von Böden mit hoher Funktionserfüllung gemäß BBodSchG</t>
  </si>
  <si>
    <t>U4.1.2.1</t>
  </si>
  <si>
    <t>U4.1.2.2</t>
  </si>
  <si>
    <t>U4.2</t>
  </si>
  <si>
    <t>Beeinträchtigung von Waldflächen mit Bodenschutzfunktion / Erosionsschutzfunktion</t>
  </si>
  <si>
    <t>U4.2.1</t>
  </si>
  <si>
    <t>U4.2.2</t>
  </si>
  <si>
    <t>U5</t>
  </si>
  <si>
    <t>Wasser</t>
  </si>
  <si>
    <t>U5.1</t>
  </si>
  <si>
    <t>Auswirkungen auf Heilquellen</t>
  </si>
  <si>
    <t>U5.1.1</t>
  </si>
  <si>
    <t>Beeinträchtigung von VR Heilquelle</t>
  </si>
  <si>
    <t>volumenbezogene Betrachtungen gewünscht, ggf. hydrogeolog. Detailbetrachtung</t>
  </si>
  <si>
    <t>hydrogeolog. Detailbetrachtung auf dieser Planungsebene nicht angemessen</t>
  </si>
  <si>
    <t>Schutzzone I und II gleichgewichten</t>
  </si>
  <si>
    <t>Gewichtung der Schutzzonen wurde insgesamt angepasst</t>
  </si>
  <si>
    <t>U5.1.1.1</t>
  </si>
  <si>
    <t>- Beeinträchtigung - oberirdisch</t>
  </si>
  <si>
    <t>- Trassenachse - oberirdisch</t>
  </si>
  <si>
    <t>U5.1.1.2</t>
  </si>
  <si>
    <t>- Beeinträchtigung - unterirdisch</t>
  </si>
  <si>
    <t>- Trassenachse - unterirdisch</t>
  </si>
  <si>
    <t>U5.1.2</t>
  </si>
  <si>
    <t>Beeinträchtigung von bestehenden oder geplanten Heilquellenschutzgebieten, Zone I Bestand+Planung</t>
  </si>
  <si>
    <t>U5.1.2.1</t>
  </si>
  <si>
    <t>- Beeinträchtigung / Inanspruchnahme - oberirdisch</t>
  </si>
  <si>
    <t>- Trasse mit Böschungen / Einschnitten, Baustreifen (Projektumhüllende)</t>
  </si>
  <si>
    <t>ha / Anzahl</t>
  </si>
  <si>
    <t>U5.1.2.2</t>
  </si>
  <si>
    <t>- Beeinträchtigung / Inanspruchnahme - unterirdisch</t>
  </si>
  <si>
    <t xml:space="preserve">- Trassenachse - unterirdisch </t>
  </si>
  <si>
    <t>U5.1.3</t>
  </si>
  <si>
    <t>Beeinträchtigung von bestehenden oder geplanten Heilquellenschutzgebieten, Zone II Bestand+Planung</t>
  </si>
  <si>
    <t>U5.1.3.1</t>
  </si>
  <si>
    <t>U5.1.3.2</t>
  </si>
  <si>
    <t>U5.1.4</t>
  </si>
  <si>
    <t>Beeinträchtigung von Heilquellenschutzgebieten,  qualitative Zone III/1,  III2, IV und V Bestand+Planung</t>
  </si>
  <si>
    <t>auf 2 hochstufen</t>
  </si>
  <si>
    <t>U5.1.4.1</t>
  </si>
  <si>
    <t>U5.1.4.2</t>
  </si>
  <si>
    <t>U5.1.5</t>
  </si>
  <si>
    <t>Beeinträchtigung von Heilquellenschutzgebieten, Quantitative Zone A Bestand + Planung</t>
  </si>
  <si>
    <t>U5.1.5.1</t>
  </si>
  <si>
    <t>U5.1.5.2</t>
  </si>
  <si>
    <t>U5.1.6</t>
  </si>
  <si>
    <t>Beeinträchtigung von Heilquellenschutzgebieten, Quantitative Zonen B, C Bestand + Planung</t>
  </si>
  <si>
    <t>II</t>
  </si>
  <si>
    <t>U5.1.6.1</t>
  </si>
  <si>
    <t>U5.1.6.2</t>
  </si>
  <si>
    <t>U5.1.7</t>
  </si>
  <si>
    <t>Beeinträchtigung von Heilquellenschutzgebieten, Quantitative Zone D Bestand + Planung</t>
  </si>
  <si>
    <t>U5.1.7.1</t>
  </si>
  <si>
    <t>U5.1.7.2</t>
  </si>
  <si>
    <t>U5.2</t>
  </si>
  <si>
    <t>Auswirkungen auf das Trinkwasser</t>
  </si>
  <si>
    <r>
      <rPr>
        <sz val="11"/>
        <color rgb="FFFF0000"/>
        <rFont val="Calibri"/>
        <family val="2"/>
        <scheme val="minor"/>
      </rPr>
      <t xml:space="preserve">Besondere Situation des Grundwasseraquifär im Deistervorland (neue Schutzgebiets VO) berücksichtigen </t>
    </r>
    <r>
      <rPr>
        <sz val="11"/>
        <color rgb="FF00B050"/>
        <rFont val="Calibri"/>
        <family val="2"/>
        <scheme val="minor"/>
      </rPr>
      <t xml:space="preserve"> /</t>
    </r>
    <r>
      <rPr>
        <sz val="11"/>
        <color rgb="FF0070C0"/>
        <rFont val="Calibri"/>
        <family val="2"/>
        <scheme val="minor"/>
      </rPr>
      <t>Anzahl Personen, die vom Trinkwasser profitieren, berücksichtigen)</t>
    </r>
    <r>
      <rPr>
        <sz val="11"/>
        <color rgb="FF00B050"/>
        <rFont val="Calibri"/>
        <family val="2"/>
        <scheme val="minor"/>
      </rPr>
      <t xml:space="preserve">
</t>
    </r>
    <r>
      <rPr>
        <sz val="11"/>
        <color rgb="FFFF0000"/>
        <rFont val="Calibri"/>
        <family val="2"/>
        <scheme val="minor"/>
      </rPr>
      <t>FB WRRL auf dieser Planungsebene nicht möglich/sinnvoll</t>
    </r>
  </si>
  <si>
    <t>Besondere Situation des Grundwasseraquifär im Deistervorland (neue Schutzgebiets VO) berücksichtigen  /Anzahl Personen, die vom Trinkwasser profitieren, berücksichtigen)</t>
  </si>
  <si>
    <t>Detailbetrachtung auf dieser Planungsebene nicht erforderlich</t>
  </si>
  <si>
    <t>U5.2.1</t>
  </si>
  <si>
    <t>Beeinträchtigung von VR Wasserwerk und WSG, Zone I Bestand + Planung</t>
  </si>
  <si>
    <t>Erschüttungswirkung für die Wasserwerke
Zone wird von H. Mörlins nachgereicht?</t>
  </si>
  <si>
    <t>Planungstiefe nicht ausreichend/entscheidend, wird zunächst zurückgestellt (Beweissicherung; spätere Planungsebene)</t>
  </si>
  <si>
    <t>U5.2.1.1</t>
  </si>
  <si>
    <t>U5.2.1.2</t>
  </si>
  <si>
    <t>U5.2.2</t>
  </si>
  <si>
    <t>Beeinträchtigung von VR Trinkwassergewinnung</t>
  </si>
  <si>
    <t>Qualitative Bewertungskriterien
- Berücksichtigung der Schutzgebietsverordnungen;
- Berücksichtigung des potenziellen Anschnittes von Grundwasserleitern, der Reduzierung von Deckschichten.
- Berücksichtigung möglicher Wasserhaltung</t>
  </si>
  <si>
    <r>
      <rPr>
        <b/>
        <sz val="14"/>
        <color rgb="FF00B050"/>
        <rFont val="Calibri"/>
        <family val="2"/>
        <scheme val="minor"/>
      </rPr>
      <t>Qualitative Bewertungskriterien</t>
    </r>
    <r>
      <rPr>
        <sz val="14"/>
        <color rgb="FFFF0000"/>
        <rFont val="Calibri"/>
        <family val="2"/>
        <scheme val="minor"/>
      </rPr>
      <t xml:space="preserve">
- Berücksichtigung der Schutzgebietsverordnungen;
</t>
    </r>
    <r>
      <rPr>
        <sz val="14"/>
        <color rgb="FF00B050"/>
        <rFont val="Calibri"/>
        <family val="2"/>
        <scheme val="minor"/>
      </rPr>
      <t xml:space="preserve">- Berücksichtigung des potenziellen Anschnittes von Grundwasserleitern, der Reduzierung von Deckschichten.
</t>
    </r>
    <r>
      <rPr>
        <sz val="14"/>
        <color rgb="FFFF0000"/>
        <rFont val="Calibri"/>
        <family val="2"/>
        <scheme val="minor"/>
      </rPr>
      <t>- Berücksichtigung möglicher Wasserhaltung</t>
    </r>
  </si>
  <si>
    <r>
      <t xml:space="preserve">
</t>
    </r>
    <r>
      <rPr>
        <sz val="14"/>
        <color rgb="FFFF0000"/>
        <rFont val="Calibri"/>
        <family val="2"/>
        <scheme val="minor"/>
      </rPr>
      <t>VO wird in Einzelfällen auf der nächsten Planungsstufe berücksichtigt</t>
    </r>
    <r>
      <rPr>
        <sz val="14"/>
        <color theme="1"/>
        <rFont val="Calibri"/>
        <family val="2"/>
        <scheme val="minor"/>
      </rPr>
      <t xml:space="preserve">
</t>
    </r>
    <r>
      <rPr>
        <sz val="14"/>
        <color rgb="FF00B050"/>
        <rFont val="Calibri"/>
        <family val="2"/>
        <scheme val="minor"/>
      </rPr>
      <t>Anschnitt von Grundwasserleitern in Einzelfällen durch hydrogeologische Voreinschätzung beurteilt</t>
    </r>
    <r>
      <rPr>
        <sz val="14"/>
        <color theme="1"/>
        <rFont val="Calibri"/>
        <family val="2"/>
        <scheme val="minor"/>
      </rPr>
      <t xml:space="preserve">
</t>
    </r>
    <r>
      <rPr>
        <sz val="14"/>
        <color rgb="FFFF0000"/>
        <rFont val="Calibri"/>
        <family val="2"/>
        <scheme val="minor"/>
      </rPr>
      <t>Wasserhaltung auf Baustellen wird noch nicht betrachtet</t>
    </r>
  </si>
  <si>
    <t>U5.2.2.1</t>
  </si>
  <si>
    <t>U5.2.2.2</t>
  </si>
  <si>
    <t>U5.2.3</t>
  </si>
  <si>
    <t>Beeinträchtigung von WSG, Zone II Bestand + Planung</t>
  </si>
  <si>
    <t>Zone I und II soll gleich behandelt werden  (in beiden Fällen Gewichtungsfaktor 3)</t>
  </si>
  <si>
    <t>wurde übernommen und Gewichtung der Schutzzonen insgesamt angepasst</t>
  </si>
  <si>
    <t>U5.2.3.1</t>
  </si>
  <si>
    <t>U5.2.3.2</t>
  </si>
  <si>
    <t>U5.2.4</t>
  </si>
  <si>
    <t>Beeinträchtigung von WSG, Zone III+IIIA, Bestand + Planung</t>
  </si>
  <si>
    <t>U5.2.4.1</t>
  </si>
  <si>
    <t>U5.2.4.2</t>
  </si>
  <si>
    <t>U5.2.5</t>
  </si>
  <si>
    <t>Beeinträchtigung von WSG  Zone IIIB, Bestand + Planung</t>
  </si>
  <si>
    <t>U5.2.5.1</t>
  </si>
  <si>
    <t>U5.2.5.2</t>
  </si>
  <si>
    <t>U5.2.6</t>
  </si>
  <si>
    <t>Beeinträchtigung von VS Trinkwassergewinnung</t>
  </si>
  <si>
    <t>U5.2.6.1</t>
  </si>
  <si>
    <t>U5.2.6.2</t>
  </si>
  <si>
    <t>U5.3</t>
  </si>
  <si>
    <t>Auswirkungen auf die Gewässerökologie</t>
  </si>
  <si>
    <t>U5.3.1</t>
  </si>
  <si>
    <t>Beeinträchtigung von VR Oberflächengewässer; VR Fließgewässer</t>
  </si>
  <si>
    <t>- Beeinträchtigung</t>
  </si>
  <si>
    <t>Anzahl (ggf. m)</t>
  </si>
  <si>
    <t>besser "Anzahl der Querungen"</t>
  </si>
  <si>
    <t>wird berücksichtigt, falls relevant</t>
  </si>
  <si>
    <t>U5.3.2</t>
  </si>
  <si>
    <t xml:space="preserve">Beeinträchtigung von Auen, Fließgewässern (WRRL), Strahlursprünge </t>
  </si>
  <si>
    <t>Durchfahrungslänge bei Parallelverläufen</t>
  </si>
  <si>
    <t>U5.4</t>
  </si>
  <si>
    <t>Auswirkungen auf den Hochwasserschutz</t>
  </si>
  <si>
    <t>U5.4.1</t>
  </si>
  <si>
    <t>Beeinträchtigung von Überschwemmungsgebieten</t>
  </si>
  <si>
    <t>Hinweis: klimawandelbedingt sollte geprüft werden, ob stärkere Hochwasserereignisse als das 100jährige Hochwasser berücksichtigt werden können</t>
  </si>
  <si>
    <t>klimawandelbedingt sollte geprüft werden, ob stärkere Hochwasser-ereignisse als das 100jährige Hochwasser berücksichtigt werden können</t>
  </si>
  <si>
    <t>wird über die Extremhochwasserereignisse berücksichtigt</t>
  </si>
  <si>
    <t>… Überschwemmungsgebieten (100 jähriges Hochwasser)</t>
  </si>
  <si>
    <t>… Vorranggebiet / Vorbehaltsgebiet Hochwasserschutz / Überschwemmungsbereiche</t>
  </si>
  <si>
    <t>U5.4.2</t>
  </si>
  <si>
    <t>Vermeidung von Risiken bei Extrem-Hochwasser</t>
  </si>
  <si>
    <t>U6</t>
  </si>
  <si>
    <t>Luft + Klima</t>
  </si>
  <si>
    <t>Luft/Klima höher gewichten (2-3)
(Klima wichtiger als Lärmbelastung Mensch)</t>
  </si>
  <si>
    <t xml:space="preserve">Treibhausgas-Effekte werden auf der nachsten Planungsstufe über das Nutzen-Kosten-Verhältnis für die ernsthaft in Betracht kommenden Varianten berücksichtigt, daher eine Hochstufung nicht gerechtfertigt </t>
  </si>
  <si>
    <t>U6.1</t>
  </si>
  <si>
    <t>Auswirkungen auf das Regional-/Lokalklima und die Luftqualität</t>
  </si>
  <si>
    <t>U6.1.1</t>
  </si>
  <si>
    <t>Durchschneidung von Kalt- und Frischluftleitbahnen</t>
  </si>
  <si>
    <t>… Kalt- und Frischluftleitbahnen mit hoher Priorität</t>
  </si>
  <si>
    <t>Beeinträchtigung von Kaltluftleitbahnen an Tunnelmündern durch Tunnelbewetterung?</t>
  </si>
  <si>
    <t>kann auf dieser Planungsebene nicht berückschtigt werden und ist auch nicht entscheidungsrelevant</t>
  </si>
  <si>
    <t>… Kalt- und Frischluftleitbahnen mit mittlerer Priorität</t>
  </si>
  <si>
    <t>U6.1.2</t>
  </si>
  <si>
    <t>Beeinträchtigung von Waldflächen mit Klima- und Immissionsschutzfunktion</t>
  </si>
  <si>
    <t>U6.1.2.1</t>
  </si>
  <si>
    <t>U6.1.2.2</t>
  </si>
  <si>
    <t>U6.2</t>
  </si>
  <si>
    <t>Auswirkungen auf das globale Klima</t>
  </si>
  <si>
    <t>U6.2.1</t>
  </si>
  <si>
    <t>Inanspruchnahme von Treibhausgasspeicher und -senken (Moore und moorähnliche Böden)</t>
  </si>
  <si>
    <t>"U6.3" fehlt: THG-Emissionen durch Bau- und Betriebsphase, sollte mit hoher Bedeutung (Gewichtung) betrachtet werden / Materialverbrauch</t>
  </si>
  <si>
    <t>"U6.3" fehlt: Treibhausgas-Emissionen durch Bau- und Betriebsphase, sollte mit hoher Bedeutung (Gewichtung) betrachtet werden / Materialverbrauch</t>
  </si>
  <si>
    <t>Treibhausgas-Effekte werden auf der nachsten Planungsstufe über das Nutzen-Kosten-Verhältnis für die ernsthaft in Betracht kommenden Varianten berücksichtigt</t>
  </si>
  <si>
    <t>U6.2.1.1</t>
  </si>
  <si>
    <t>U6.2.1.2</t>
  </si>
  <si>
    <t>U7</t>
  </si>
  <si>
    <t xml:space="preserve">Landschaft </t>
  </si>
  <si>
    <t>U7.1</t>
  </si>
  <si>
    <t>Auswirkungen auf die landschaftsbezogene Erholungsinfrastruktur</t>
  </si>
  <si>
    <t>U7.1.1</t>
  </si>
  <si>
    <t>Beeinträchtigung von regional bedeutsamen Erholungsschwerpunkten (für die ruhige landschaftsbezogene Erholung)</t>
  </si>
  <si>
    <t>U7.1.1.1</t>
  </si>
  <si>
    <t>- Trasse mit Böschungen / Einschnitten</t>
  </si>
  <si>
    <t>U7.1.1.2</t>
  </si>
  <si>
    <t>U7.1.1.3</t>
  </si>
  <si>
    <t>- indirekte Beeinträchtigungen durch Lärm, visuelle Wirkungen</t>
  </si>
  <si>
    <t xml:space="preserve">- Lärmisophone 55 dB(A) tags 
(Erholungsrichtwert) </t>
  </si>
  <si>
    <t>U7.1.2</t>
  </si>
  <si>
    <t>Beeinträchtigung von VR  Ferieneinrichtung und Freizeitanlage / Campingplätze, Wochenendhausgebiete</t>
  </si>
  <si>
    <t>U7.1.2.1</t>
  </si>
  <si>
    <t>U7.1.2.2</t>
  </si>
  <si>
    <t>U7.1.2.3</t>
  </si>
  <si>
    <t>U7.1.3</t>
  </si>
  <si>
    <t>Beeinträchtigung von VR regional bedeutsame Wanderwege + sonstigen regionalen Wanderwegen / Radwegen</t>
  </si>
  <si>
    <t>- Zerschneidungswirkung/Querung
- indirekte Beeinträchtigungen durch Lärm, visuelle Wirkungen</t>
  </si>
  <si>
    <t xml:space="preserve">- Trassenachse
- Lärmisophone 55 dB(A) tags 
(Erholungsrichtwert) </t>
  </si>
  <si>
    <t>U7.2</t>
  </si>
  <si>
    <t>Auswirkungen auf das Landschaftsbild und die Erholungsfunktion der Landschaft</t>
  </si>
  <si>
    <t>U7.2.1</t>
  </si>
  <si>
    <t>Inanspruchnahme und visuelle Überprägung von Landschafts- und Erholungsräumen</t>
  </si>
  <si>
    <t>visuelle Wirkungen von Dämmen und Brücken größer 10 m Höhe gesondert berücksichtigen</t>
  </si>
  <si>
    <t>wird berücksichtigt</t>
  </si>
  <si>
    <t>U7.2.1.1</t>
  </si>
  <si>
    <t>...VR landschaftsbezogene Erholung; VR ruhige Erholung in Natur und Landschaft</t>
  </si>
  <si>
    <t>U7.2.1.1.1</t>
  </si>
  <si>
    <t>- Zerschneidungswirkungen / visuelle Wirkungen</t>
  </si>
  <si>
    <t>U7.2.1.1.2</t>
  </si>
  <si>
    <t>- Dämme / Brücken größer 10 m Höhe</t>
  </si>
  <si>
    <t>U7.2.1.2</t>
  </si>
  <si>
    <t>… Landschaftsschutzgebieten</t>
  </si>
  <si>
    <t>U7.2.1.2.1</t>
  </si>
  <si>
    <t>U7.2.1.2.2</t>
  </si>
  <si>
    <t>U7.2.1.3</t>
  </si>
  <si>
    <t xml:space="preserve"> ...VB + Vorsorgegebiet Erholung; VB landschaftsbezogene Erholung; </t>
  </si>
  <si>
    <t>U7.2.1.3.1</t>
  </si>
  <si>
    <t>U7.2.1.3.2</t>
  </si>
  <si>
    <t>U7.2.1.4</t>
  </si>
  <si>
    <t>...Naturparken</t>
  </si>
  <si>
    <t>U7.2.1.4.1</t>
  </si>
  <si>
    <t>U7.2.1.4.2</t>
  </si>
  <si>
    <t>U7.2.1.5</t>
  </si>
  <si>
    <t xml:space="preserve">...Erholungswald nach § 13 BWaldG  </t>
  </si>
  <si>
    <t>U7.2.1.5.1</t>
  </si>
  <si>
    <t>U7.2.1.5.2</t>
  </si>
  <si>
    <t>U7.2.1.6</t>
  </si>
  <si>
    <t>...Lanschaftsbildeinheiten mit hoher/sehr hoher Bedeutung</t>
  </si>
  <si>
    <t>U7.2.1.6.1</t>
  </si>
  <si>
    <t>U7.2.1.6.2</t>
  </si>
  <si>
    <t>U7.2.2</t>
  </si>
  <si>
    <t>Schallimmissionen in Landschafts- und Erholungsräumen</t>
  </si>
  <si>
    <t>U7.2.2.1</t>
  </si>
  <si>
    <t>- Schallimmissionen (dauerhaft)</t>
  </si>
  <si>
    <t>Lärmisophone 55 dB(A) tags (Erholungsrichtwert)</t>
  </si>
  <si>
    <t>U7.2.2.2</t>
  </si>
  <si>
    <t>...Landschaftsschutzgebiete</t>
  </si>
  <si>
    <t>U7.2.2.3</t>
  </si>
  <si>
    <t>U7.2.2.4</t>
  </si>
  <si>
    <t>U7.2.2.5</t>
  </si>
  <si>
    <t>U7.2.2.6</t>
  </si>
  <si>
    <t>...Landschaftsbildeinheiten mit hoher/sehr hoher Bedeutung</t>
  </si>
  <si>
    <t>U8</t>
  </si>
  <si>
    <t xml:space="preserve">Kulturelles Erbe und Sachgüter  </t>
  </si>
  <si>
    <t>U8.1</t>
  </si>
  <si>
    <t>Auswirkungen auf Kulturdenkmale + Kulturgüter</t>
  </si>
  <si>
    <t>U8.1.1</t>
  </si>
  <si>
    <t>Beeinträchtigung von denkmalgeschützten Bereichen und Objekten (Ensembles, Bau- und Bodendenkmalen)</t>
  </si>
  <si>
    <t>besondere Denkmäler ( z.B. Schaumburg) bei Fernwirkung durch qualitative Bewertung ergänzen</t>
  </si>
  <si>
    <t xml:space="preserve">wird im Einzelfall qualitativ berücksichtigt </t>
  </si>
  <si>
    <t>U8.1.1.1</t>
  </si>
  <si>
    <t>U8.1.1.2</t>
  </si>
  <si>
    <t>U8.1.1.3</t>
  </si>
  <si>
    <t>U8.1.2</t>
  </si>
  <si>
    <t>Beeinträchtigung von VR Kulturelles Sachgut</t>
  </si>
  <si>
    <t>U8.1.2.1</t>
  </si>
  <si>
    <t>U8.1.2.2</t>
  </si>
  <si>
    <t>U8.1.2.3</t>
  </si>
  <si>
    <t>U8.1.3</t>
  </si>
  <si>
    <t>Beeinträchtigung von VB Kulturelles Sachgut</t>
  </si>
  <si>
    <t>U8.1.3.1</t>
  </si>
  <si>
    <t>U8.1.3.2</t>
  </si>
  <si>
    <t>U8.1.3.3</t>
  </si>
  <si>
    <t>U8.1.4</t>
  </si>
  <si>
    <t>Beeinträchtigung von bedeutsamen Kulturlandschaftsbereichen</t>
  </si>
  <si>
    <t>U8.1.4.1</t>
  </si>
  <si>
    <t>…Fachsicht Landschaftskultur</t>
  </si>
  <si>
    <t>- Zerschneidungswirkungen
- visuelle Wirkungen</t>
  </si>
  <si>
    <t>U8.1.4.2</t>
  </si>
  <si>
    <t>…Fachsicht Denkmalpflege</t>
  </si>
  <si>
    <t>U8.1.4.3</t>
  </si>
  <si>
    <t xml:space="preserve"> …Fachsicht Archäologie</t>
  </si>
  <si>
    <t>U9</t>
  </si>
  <si>
    <t>Natura 2000</t>
  </si>
  <si>
    <t>einsortieren in das Schutzgut Tiere/Pflanzen</t>
  </si>
  <si>
    <t>FFH-VP wird als gesondertes Gutachten erstellt, daher Trennung sinnvoll</t>
  </si>
  <si>
    <t>U9.1</t>
  </si>
  <si>
    <t>Beeinträchtigung von FFH-Gebieten</t>
  </si>
  <si>
    <t>U9.1.1</t>
  </si>
  <si>
    <t>Inanspruchnahme eines FFH-Gebietes</t>
  </si>
  <si>
    <t>bei U2, U5 und U9 sollen volumenbezogene Betrachtungen vorgenommen werden, ggf. hydrogeolog. Detailbetrachtung, insb. bei der Betroffenheit von FFH-Gebieten</t>
  </si>
  <si>
    <r>
      <t>volumenbezogene Betrachtungen gewünscht,</t>
    </r>
    <r>
      <rPr>
        <b/>
        <sz val="14"/>
        <color rgb="FF00B050"/>
        <rFont val="Calibri"/>
        <family val="2"/>
        <scheme val="minor"/>
      </rPr>
      <t xml:space="preserve"> 
ggf. hydrogeologische Detailbetrachtung, insbesondere bei FFH</t>
    </r>
  </si>
  <si>
    <r>
      <t>hydrogeologische Detailbetrachtung auf dieser Planungsebene nicht angemessen;</t>
    </r>
    <r>
      <rPr>
        <sz val="14"/>
        <color theme="1"/>
        <rFont val="Calibri"/>
        <family val="2"/>
        <scheme val="minor"/>
      </rPr>
      <t xml:space="preserve">
</t>
    </r>
    <r>
      <rPr>
        <sz val="14"/>
        <color rgb="FF00B050"/>
        <rFont val="Calibri"/>
        <family val="2"/>
        <scheme val="minor"/>
      </rPr>
      <t>Sonderbertachtung bei der Querung von FFH-Gebieten</t>
    </r>
  </si>
  <si>
    <t>U9.1.1.1</t>
  </si>
  <si>
    <t>U9.1.1.2</t>
  </si>
  <si>
    <t>U9.1.1.3</t>
  </si>
  <si>
    <t>U9.1.2</t>
  </si>
  <si>
    <t>Erhebliche Beeinträchtigung von Schutzgegenständen (Lebensräume und Arten)</t>
  </si>
  <si>
    <t>- Flächeninanspruchnahme - dauerhaft
- Flächeninanspruchnahme - vorübergehend
- indirekte Beeinträchtigungen durch Lärm, visuelle Wirkungen, Kollisionsrisiken
- Zerschneidungswirkungen</t>
  </si>
  <si>
    <t>Beurteilung im Einzelfall</t>
  </si>
  <si>
    <t>Anzahl / Umfang /  Schwere</t>
  </si>
  <si>
    <t>U9.2</t>
  </si>
  <si>
    <t>Beeinträchtigung von EU-Vogelschutzgebieten</t>
  </si>
  <si>
    <t>U9.2.1</t>
  </si>
  <si>
    <t>Inanspruchnahme eines EU-Vogelschutzgebietes</t>
  </si>
  <si>
    <t>U9.2.1.1</t>
  </si>
  <si>
    <t>U9.2.1.2</t>
  </si>
  <si>
    <t>U9.2.1.3</t>
  </si>
  <si>
    <t>U9.2.2</t>
  </si>
  <si>
    <t>Erhebliche Beeinträchtigung von Schutzgegenständen (Vogelarten)</t>
  </si>
  <si>
    <t>U10</t>
  </si>
  <si>
    <t>Spezieller Artenschutz</t>
  </si>
  <si>
    <t>U10.1</t>
  </si>
  <si>
    <t>Beeinträchtigung von europäischen Vogelarten (potenzielle Betroffenheit von Verbotstatbeständen bei verfahrenskritischen Vorkommen planungsrelevanter Arten: Zerstörung von Fortpflanzungs- und Ruhestätten, Tötung, Störung)</t>
  </si>
  <si>
    <t>U10.1.1</t>
  </si>
  <si>
    <t>- Flächeninanspruchnahme (dauerhaft und vorübergehend)</t>
  </si>
  <si>
    <t>Anzahl Arten (Umfang der Betroffenheit)</t>
  </si>
  <si>
    <t>auch betroffene Fläche / Bedeutung der betroffenen Artvorkommen soll berücksichtigt werden (besondere Relevanz entlang der A2: Gelbbauchunke, Kreuzkröte, Zauneidechse)</t>
  </si>
  <si>
    <t>U10.1.2</t>
  </si>
  <si>
    <t xml:space="preserve">- Trassenumfeld (artspezifisch) </t>
  </si>
  <si>
    <t>U10.2</t>
  </si>
  <si>
    <t>Beeinträchtgung von FFH-Anhang-IV-Arten (potenzielle Betroffenheit von Verbotstatbeständen bei verfahrenskritischen Vorkommen planungsrelevanter Arten: Zerstörung von Fortpflanzungs- und Ruhestätten, Tötung, Störung)</t>
  </si>
  <si>
    <t>U10.2.1</t>
  </si>
  <si>
    <t>U10.2.2</t>
  </si>
  <si>
    <t>Belanggruppe Raumordnung</t>
  </si>
  <si>
    <t>R1</t>
  </si>
  <si>
    <t>Wirtschaftsraum</t>
  </si>
  <si>
    <t>R1.1</t>
  </si>
  <si>
    <t>Auswirkungen auf wirtschaftlichen Raumfunktionen</t>
  </si>
  <si>
    <t>R1.1.1</t>
  </si>
  <si>
    <t>Inanspruchnahme von VR industrielle Anlagen und Gewerbe; Standort für die Sicherung und Entwicklung von Arbeitsstätten; VR  für gewerbliche und industrielle Nutzungen; Gewerbe- und Industriegebiete</t>
  </si>
  <si>
    <t>Inanspruchnahme deutlich höher gewichten als Schallimmissionen</t>
  </si>
  <si>
    <t>Restflächen je nach Betroffenheiten im Gelände ggf. als Bewertungskriterien ergänzen
Anzahl betroffener Feldblöcke (Datenbestand beim LWL prüfen/abfragen)
qualitative Aussagen treffen, ob randliche oder zentrale Zerschneidung
ggf. qualitative Aussage, wenn indirekte Wirkungen auf LW-Flächen druch Grundwasserabsenkung bei Troglagen zu befürchten sind</t>
  </si>
  <si>
    <t>- Beeinträchtigung - vorübergehend</t>
  </si>
  <si>
    <t>R1.1.2</t>
  </si>
  <si>
    <t>Schallimmissionen in VR industrielle Anlagen und Gewerbe; Standort für die Sicherung und Entwicklung von Arbeitsstätten; VR  für gewerbliche und industrielle Nutzungen; Gewerbe- und Industriegebiete</t>
  </si>
  <si>
    <t>R2</t>
  </si>
  <si>
    <t>Landwirtschaft</t>
  </si>
  <si>
    <t>R2.1</t>
  </si>
  <si>
    <t>Auswirkungen auf Landwirtschaft</t>
  </si>
  <si>
    <t>R2.1.1</t>
  </si>
  <si>
    <t>Inanspruchnahme von besonders fruchtbaren Böden
(hohe + sehr hohe Funktionserfüllung)</t>
  </si>
  <si>
    <t xml:space="preserve">keine Restflächenbetrachtung, 
keine Feldblockbetrachtung, da zu kleinteilig für diese Ebene </t>
  </si>
  <si>
    <t>R2.1.2</t>
  </si>
  <si>
    <t>Beeinträchtigung von VB/VS Landwirtschaft</t>
  </si>
  <si>
    <t>Landwirtschtliche Kerngebiete mit berücksichtigen (entspricht VB LW), Zerschneidung von Wirtschaftswegen sollen berücksichtigt werden. Anzahl der landwirtschaftlichen Betriebsstätten mit Abstandsbereich (Lärm, Zerschneidung) soll berücksichtigt werden (LW-Kammer hat Datensatz zu den Betriebsstätten)</t>
  </si>
  <si>
    <t xml:space="preserve">keine detalierte Betrachtung auf dieser Planungsstufe </t>
  </si>
  <si>
    <t>R2.1.3</t>
  </si>
  <si>
    <t>Beeinträchtigung von VB Allgemeine Freiraum- und Agrarbereiche</t>
  </si>
  <si>
    <t>Querung von Wirtschaftswegen (Anzahl)?</t>
  </si>
  <si>
    <t>Fläche und nicht Länge bilanzieren</t>
  </si>
  <si>
    <t>nur Zerschneidung, da Abgrenzung grob und nicht-landw. Fläche ist mit drin;</t>
  </si>
  <si>
    <t>R3</t>
  </si>
  <si>
    <t>Forstwirtschaft</t>
  </si>
  <si>
    <t>R3.1</t>
  </si>
  <si>
    <t>Auswirkungen auf Forstwirtschaft</t>
  </si>
  <si>
    <t>R3.1.1</t>
  </si>
  <si>
    <t>Beeinträchtigung von VR Wald, VB Wald, VS Forstwirtschaft</t>
  </si>
  <si>
    <r>
      <t xml:space="preserve">Sicherheitszone (Schlaglänge) soll mit berücksichtigt werden; Randschäden anhand Wirkzone mit berücksichtigen; vorhandene Waldschneisen / Windwurfflächen bei Trassenfindung berücksichtigen; Inanspruchnahme von landw. Flächen durch Ersatzaufforstung soll berücksichtigt werden 
</t>
    </r>
    <r>
      <rPr>
        <sz val="11"/>
        <rFont val="Calibri"/>
        <family val="2"/>
        <scheme val="minor"/>
      </rPr>
      <t>(Anm. F&amp;S: aufgrund der Vielzahl der Effekte, die bei jeder Walddurchfahrung auftreten, kann im Variantenvergleich doch die Durchfahrungslänge ein geeigneter vereinfachter Vergleichswert sein)</t>
    </r>
  </si>
  <si>
    <t xml:space="preserve">Sicherheitszone (Schlaglänge) soll mit berücksichtigt werden; Randschäden anhand Wirkzone mit berücksichtigen; vorhandene Waldschneisen / Windwurfflächen bei Trassenfindung berücksichtigen; Inanspruchnahme von landw. Flächen durch Ersatzaufforstung soll berücksichtigt werden </t>
  </si>
  <si>
    <t>aufgrund der Vielzahl der Effekte, die bei jeder Walddurchfahrung auftreten, kann im Variantenvergleich doch die Durchfahrungslänge ein geeigneter vereinfachter Vergleichswert sein)</t>
  </si>
  <si>
    <t>R3.1.2</t>
  </si>
  <si>
    <t>Beeinträchtigung von VB Vergrößerung Waldanteil</t>
  </si>
  <si>
    <t>R4</t>
  </si>
  <si>
    <t>Rohstoffsicherung</t>
  </si>
  <si>
    <t>Rohstoffgewinnung wegen Ortsgebundenheit höher gewichten</t>
  </si>
  <si>
    <t xml:space="preserve">gegenläufige Aussagen/Wünsche  </t>
  </si>
  <si>
    <t>R4.1</t>
  </si>
  <si>
    <t>Auswirkungen auf die Sicherung und Gewinnung von Rohstoffvorkommen</t>
  </si>
  <si>
    <t>R4.1.1</t>
  </si>
  <si>
    <t>Beeinträchtigung von VR Rohstoffsicherung; VR Rohstoffgewinnung;
Bereiche für die Sicherung und Abbau oberflächennaher und unterirdischer Bodenschätze (BSAB)</t>
  </si>
  <si>
    <t>Trasse mit Böschungen / Einschnitten (ohne Baustreifen)</t>
  </si>
  <si>
    <r>
      <t xml:space="preserve">ggf. qualitative Aussage zu Restflächen und Restnutzung / </t>
    </r>
    <r>
      <rPr>
        <sz val="11"/>
        <color rgb="FF0070C0"/>
        <rFont val="Calibri"/>
        <family val="2"/>
        <scheme val="minor"/>
      </rPr>
      <t>Abstufung der RW-Klasse, da umweltschädlicher Eingriff, Energiegewinnung z.B. wichtiger (relevant für Gewichtung)</t>
    </r>
  </si>
  <si>
    <t xml:space="preserve">ggf. qualitative Aussage zu Restflächen und Restnutzung </t>
  </si>
  <si>
    <t>keine Berücksichtigung, Umstellung auf Flächenindikator</t>
  </si>
  <si>
    <t>Abstufung der RW-Klasse, da umweltschädlicher Eingriff, Energiegewinnung z.B. wichtiger (relevant für Gewichtung)</t>
  </si>
  <si>
    <t>andere RO-Kriterien wie Energiegewinnung wurden hochgestuft</t>
  </si>
  <si>
    <t>R4.1.2</t>
  </si>
  <si>
    <t>Beeinträchtigung von VB Rohstoffsicherung, VB+VS Rohstoffgewinnung</t>
  </si>
  <si>
    <t>RO-Bezeichnungen prüfen</t>
  </si>
  <si>
    <t>wurde geprüft und für richtig befunden</t>
  </si>
  <si>
    <t>R4.1.3</t>
  </si>
  <si>
    <t>Beinträchtigung von Reservegebiet Rohstoffsicherung</t>
  </si>
  <si>
    <t>R5</t>
  </si>
  <si>
    <t>Energieversorgung</t>
  </si>
  <si>
    <t>wegen erhöhtem öffentlichen Interesse höher gewichten</t>
  </si>
  <si>
    <t>R5.1</t>
  </si>
  <si>
    <t>Auswirkungen auf die Gewinnung von Erneuerbaren Energien</t>
  </si>
  <si>
    <t>R5.1.1</t>
  </si>
  <si>
    <t>Beeinträchtigung von VR Windenergienutzung</t>
  </si>
  <si>
    <t xml:space="preserve">ggf. qualitativ Aussage zur Restnutzung der VR </t>
  </si>
  <si>
    <t>R5.1.2</t>
  </si>
  <si>
    <t>Beeinträchtigung von Photovoltaikflächen</t>
  </si>
  <si>
    <r>
      <t>Prüfung: potenziell zusätzlich nutzbare PV-Flächen (geringwertige LW-Flächen parallel zur Trasse),</t>
    </r>
    <r>
      <rPr>
        <sz val="11"/>
        <color rgb="FF0070C0"/>
        <rFont val="Calibri"/>
        <family val="2"/>
        <scheme val="minor"/>
      </rPr>
      <t xml:space="preserve"> Diskussion um PV-Potenziale entlang der Infrastruktur (privilegierte Zone bis 120 m)</t>
    </r>
  </si>
  <si>
    <t>Prüfung: potenziell zusätzlich nutzbare PV-Flächen (geringwertige LW-Flächen parallel zur Trasse), Diskussion um PV-Potenziale entlang der Infrastruktur (privilegierte Zone bis 120 m)</t>
  </si>
  <si>
    <t>berücksichtigt werden nur vorhandene und genehmigte PV-Anlagen (und ggf. planerisch verfestigte VR/VS/VB-Flächen) und keine Potenziale</t>
  </si>
  <si>
    <t>R5.2</t>
  </si>
  <si>
    <t>Auswirkungen auf sonstige energiebezogene Infrastruktur</t>
  </si>
  <si>
    <t>R5.2.3</t>
  </si>
  <si>
    <t xml:space="preserve">Beeinträchtigung von VR Kraftwerke </t>
  </si>
  <si>
    <t>R5.2.2</t>
  </si>
  <si>
    <t>Beeinträchtigung von VR Umspannwerk</t>
  </si>
  <si>
    <t>R5.2.1</t>
  </si>
  <si>
    <t>Beeinträchtigung von VR Leitungstrasse</t>
  </si>
  <si>
    <t>I</t>
  </si>
  <si>
    <t>R6</t>
  </si>
  <si>
    <t>Verkehr</t>
  </si>
  <si>
    <t>R.6.1</t>
  </si>
  <si>
    <t>Auswirkungen auf verkehrliche Anlagen</t>
  </si>
  <si>
    <t>R.6.1.1</t>
  </si>
  <si>
    <t>Beeinträchtigung von VR Güterverkehrszentrum; Standorte kombinierter Güterverkehr</t>
  </si>
  <si>
    <t>R.6.1.2</t>
  </si>
  <si>
    <t>Beeinträchtigung von VR Hafen mit regionaler Bedeutung</t>
  </si>
  <si>
    <t>R.6.1.3</t>
  </si>
  <si>
    <t>Beeinträchtigung von VR Flugplatz, Verkehrslandeplatz</t>
  </si>
  <si>
    <t>besser eine Stufe höher gewichten; Militärflughafen Bückeburg und Wunstorf</t>
  </si>
  <si>
    <t>keine Auswirkungen zu erwarten</t>
  </si>
  <si>
    <t>R.6.1.4</t>
  </si>
  <si>
    <t>Beeinträchtigung von VR Regionales Güterverkehrszentrum</t>
  </si>
  <si>
    <t>R.6.1.5</t>
  </si>
  <si>
    <t>Beeinträchtigung von VR Wasserstraßen, Schifffahrt, Fährverbindung</t>
  </si>
  <si>
    <t>R.6.1.6</t>
  </si>
  <si>
    <t>Beeinträchtigung von VR Schienenverkehr</t>
  </si>
  <si>
    <t>R.6.1.7</t>
  </si>
  <si>
    <t>Beeinträchtigung von VR Straßenverkehr</t>
  </si>
  <si>
    <t>R7</t>
  </si>
  <si>
    <t>Ver-/Entsorgung</t>
  </si>
  <si>
    <t>R.7.1</t>
  </si>
  <si>
    <t>Auswirkungen auf die Infrastruktur der Abfallentsorgung</t>
  </si>
  <si>
    <t>R.7.1.3</t>
  </si>
  <si>
    <t>Beeinträchtigung von VR Abfallbeseitigung, -verwertung, -behandlung, Deponie</t>
  </si>
  <si>
    <t>R.7.1.4</t>
  </si>
  <si>
    <t>Beeinträchtigung von VR Aufschüttungen und Ablagerungen</t>
  </si>
  <si>
    <t>R.7.2</t>
  </si>
  <si>
    <t>Auswirkungen auf Abwasserbehandlungsanlagen</t>
  </si>
  <si>
    <t>R.7.2.1</t>
  </si>
  <si>
    <t>Beeinträchtigung von VR Kläranlagen</t>
  </si>
  <si>
    <t>Prüfung: Betroffenheit von Pumpwerken / evtl. Anzahl</t>
  </si>
  <si>
    <t>nur bei flächenscharfer raumordnerischer Sicherung</t>
  </si>
  <si>
    <t>R.7.3</t>
  </si>
  <si>
    <t xml:space="preserve">Auswirkungen auf Leitungen </t>
  </si>
  <si>
    <t>prüfen, ob eine Höhergewichtung sinnvoll bei Parallelverlauf</t>
  </si>
  <si>
    <t>technische Lösungen gegeben</t>
  </si>
  <si>
    <t>R.7.3.1</t>
  </si>
  <si>
    <t>Beeinträchtigung von VR Rohr-Fernleitung</t>
  </si>
  <si>
    <t>nicht nur Zerschneidung, auch Parallelführung</t>
  </si>
  <si>
    <t>Parallellage über Bilanzgröße "m" bilanzierbar</t>
  </si>
  <si>
    <t>R.7.3.2</t>
  </si>
  <si>
    <t>Beeinträchtigung von VR Hauptwasserleitung</t>
  </si>
  <si>
    <t>Prüfung: große Abwasserleitung/Sammelleitung zu Klärwerken, Fernwasserleitung (ggf. zu T2.3)
Verweis zur Verbindung mit WSG (U5.2)</t>
  </si>
  <si>
    <t>Prüfung: große Abwasserleitung/ Sammelleitung zu Klärwerken, Fernwasserleitung (ggf. zu T2.3)
Verweis zur Verbindung mit WSG (U5.2)</t>
  </si>
  <si>
    <t>keine weitergehende Berücksichtigung, wenn nicht VR</t>
  </si>
  <si>
    <t>R8</t>
  </si>
  <si>
    <t>Besondere Zwecke</t>
  </si>
  <si>
    <t>R.8.1</t>
  </si>
  <si>
    <t>Auswirkungen auf militärische Nutzungen</t>
  </si>
  <si>
    <t>prüfen, ob deckungsgleich mit Flugplätzen</t>
  </si>
  <si>
    <t>wurde geprüft, nicht deckungsgleich</t>
  </si>
  <si>
    <t>R.8.1.1</t>
  </si>
  <si>
    <t>Beeinträchtigung von Sperrgebieten, militärische Nutzung</t>
  </si>
  <si>
    <t>Tiefflugstrecken</t>
  </si>
  <si>
    <t>nur soweit im Regionalplan enthalten</t>
  </si>
  <si>
    <t>R.8.2</t>
  </si>
  <si>
    <t>Auswirkungen auf Sport- und Freizeiteinrichtungen</t>
  </si>
  <si>
    <t>R.8.2.1</t>
  </si>
  <si>
    <t>Beeinträchtigung von VR Zweckgebundene ASB für Ferieneinrichtung, Freizeitanlage</t>
  </si>
  <si>
    <t>R.8.2.2</t>
  </si>
  <si>
    <t>Beeinträchtigung von VR Infrastrukturbezogene Erholung, regional bedeutsamer Erholungsschwerpunkt (soweit nicht landschaftsgebunden)</t>
  </si>
  <si>
    <t>Kurgebiet, z.B. Bad Salzuflen soll berücksichtigt werden</t>
  </si>
  <si>
    <t>werden bei Schutzgut Mensch berücksichtigt</t>
  </si>
  <si>
    <t>R.8.2.3</t>
  </si>
  <si>
    <t>Beeinträchtigung von VR Regional bedeutsame Sportanlagen</t>
  </si>
  <si>
    <t>R.8.3</t>
  </si>
  <si>
    <t>Auswirkungen auf Bereiche mit sonstigen Zwecken</t>
  </si>
  <si>
    <t>R.8.3.1</t>
  </si>
  <si>
    <t>Beeinträchtigung von VR Zweckgebundene ASB (z.B. Bildungswesen, Militär etc.)</t>
  </si>
  <si>
    <t>*</t>
  </si>
  <si>
    <t>Bei der Gewichtung handelt es sich um einen ersten Vorschlag, der in Folge der fortschreitenden Sachverhaltsermittlung ggf. anzupassen ist.</t>
  </si>
  <si>
    <t>Zusätzliche Erläuterung</t>
  </si>
  <si>
    <t>Ermittlung</t>
  </si>
  <si>
    <t>Belanggruppe Technik</t>
  </si>
  <si>
    <t>T</t>
  </si>
  <si>
    <t>Technik</t>
  </si>
  <si>
    <t>T1</t>
  </si>
  <si>
    <t>Optimierung der Trassierung</t>
  </si>
  <si>
    <t>T1.1</t>
  </si>
  <si>
    <t>Gemittelte Längsneigung</t>
  </si>
  <si>
    <t>Mit der gemittelten Längsneigung gibt es einen Indikator, ob und wie energieeffizient die Fahrweise auf dieser Strecke möglich ist. Je steiler eine Strecke ist, umso mehr Energie wird benötigt.</t>
  </si>
  <si>
    <t xml:space="preserve">Gewichteter Durchschnitt der Beträge der Längsneigungen </t>
  </si>
  <si>
    <t>‰</t>
  </si>
  <si>
    <t>T1.2</t>
  </si>
  <si>
    <t>Anzahl Neigungsänderungen</t>
  </si>
  <si>
    <t>Jeder Neigungswechsel verschlechtert eine potenzielle Trasse.</t>
  </si>
  <si>
    <t>T1.3</t>
  </si>
  <si>
    <t>Radius</t>
  </si>
  <si>
    <t xml:space="preserve">Je größer ein Radius ist, desto besser um hohe Geschwindigkeiten entsprechend der technischen Planungsprämissen zu ermöglichen. </t>
  </si>
  <si>
    <t>Gewichteter faktorisierter Durchschnitt der Radien</t>
  </si>
  <si>
    <t>T1.4</t>
  </si>
  <si>
    <t>Laufweglänge</t>
  </si>
  <si>
    <t xml:space="preserve">Ermittlung des Laufwegs zwischen Hannover Hbf und Bielefeld Hbf </t>
  </si>
  <si>
    <t>Länge</t>
  </si>
  <si>
    <r>
      <rPr>
        <sz val="14"/>
        <color rgb="FF00B050"/>
        <rFont val="Calibri"/>
        <family val="2"/>
        <scheme val="minor"/>
      </rPr>
      <t>Kriterium wurde aufgenommen</t>
    </r>
    <r>
      <rPr>
        <sz val="14"/>
        <rFont val="Calibri"/>
        <family val="2"/>
        <scheme val="minor"/>
      </rPr>
      <t xml:space="preserve">
</t>
    </r>
    <r>
      <rPr>
        <sz val="14"/>
        <color rgb="FFFF0000"/>
        <rFont val="Calibri"/>
        <family val="2"/>
        <scheme val="minor"/>
      </rPr>
      <t>Eine Unterscheidung in Aus- und Neubau ist nicht sinnvoll, da eine Positiv- oder Negativbewertung über die reine Unterscheidung zwischen Aus- und Neubau nicht möglich ist, die Effekte über andere Kriterien dennoch abgebildet wird.</t>
    </r>
  </si>
  <si>
    <t>T2</t>
  </si>
  <si>
    <t>Anpassungen weiterer Verkehrsträger / Notwendige Bauwerke</t>
  </si>
  <si>
    <t>T2.1</t>
  </si>
  <si>
    <t>Anpassungen von Straßen</t>
  </si>
  <si>
    <t>Die Anpassungen an Straßenanlagen sollen so gering wie möglich sein. Die Eingriffe werden über ein Scoringsystem (z.B. Kreisstraßen 1, Landesstraßen 2, Bundesstraßen 3, Autobahn 5) bewertet.</t>
  </si>
  <si>
    <t>Scoringsystem</t>
  </si>
  <si>
    <t>Punkte</t>
  </si>
  <si>
    <t>T2.2</t>
  </si>
  <si>
    <t>Anpassungen von Eisenbahnanlagen</t>
  </si>
  <si>
    <t>Die Anpassungen an Eisenbahnanlagen sollen so gering wie möglich sein. Die Eingriffe werden über ein Scoringsystem (z.B. km x Faktor für Streckenkategorie) bewertet.</t>
  </si>
  <si>
    <t>T2.4</t>
  </si>
  <si>
    <t>Eisenbahnüberführungen</t>
  </si>
  <si>
    <t>Ziel ist es, so wenig Bauwerke wie möglich zu bauen. Das Kriterium wird über zwei Indikatoren (Länge und Anzahl) ermittelt.</t>
  </si>
  <si>
    <t>…Länge der Bauwerke</t>
  </si>
  <si>
    <t>Summe der Längen</t>
  </si>
  <si>
    <t>…Anzahl der Bauwerke</t>
  </si>
  <si>
    <t>Anzahl der Bauwerke</t>
  </si>
  <si>
    <t>T2.5</t>
  </si>
  <si>
    <t>Straßenüberführungen</t>
  </si>
  <si>
    <t>T2.6</t>
  </si>
  <si>
    <t>Tunnel</t>
  </si>
  <si>
    <t>T2.7</t>
  </si>
  <si>
    <t>Talbrücken</t>
  </si>
  <si>
    <t>T3</t>
  </si>
  <si>
    <t>Bauausführung</t>
  </si>
  <si>
    <t>T3.1</t>
  </si>
  <si>
    <t>Bewegte Erde</t>
  </si>
  <si>
    <t>Um einen Indikator für die Logistik und den Transport zu ermitteln wird die "bewegte" Erde als Indikator herangezogen, dies ist die Summer aus Erdabtrag und Erdauftrag.</t>
  </si>
  <si>
    <t>Summe aus Erdabtrag und Erdauftrag</t>
  </si>
  <si>
    <t>m³</t>
  </si>
  <si>
    <t>T3.2</t>
  </si>
  <si>
    <t>Massenbilanz</t>
  </si>
  <si>
    <t>Mit der Massenbilanz wird die Ausgeglichenheit des Faktors Erde betrachtet. Werden Deponieflächen benötigt, oder muss Material zugekauft werden? Dies wird über die Differenz von Erdabtrag und Erdauftrag ermittelt. Zur Vergleichbarkeit werden Beträge herangezogen.</t>
  </si>
  <si>
    <t>Differenz von Erdabtrag und Erdauftrag als Betrag</t>
  </si>
  <si>
    <t>T3.3</t>
  </si>
  <si>
    <t>Bauaufwand /"Fiktive" Bauzeit</t>
  </si>
  <si>
    <r>
      <t xml:space="preserve">Eine reele Bauzeit lässt sich auf Basis der Planungstiefe </t>
    </r>
    <r>
      <rPr>
        <b/>
        <sz val="14"/>
        <color theme="1"/>
        <rFont val="Calibri"/>
        <family val="2"/>
        <scheme val="minor"/>
      </rPr>
      <t>nicht</t>
    </r>
    <r>
      <rPr>
        <sz val="14"/>
        <color theme="1"/>
        <rFont val="Calibri"/>
        <family val="2"/>
        <scheme val="minor"/>
      </rPr>
      <t xml:space="preserve"> ermitteln, daher soll mittels pauschaler Annahmen für einzelne Bereiche (z.B. Tunnel, Brücken und freie Strecke) ermittelt werden, welche der Varianten zeitaufwendiger zu realisieren ist. Die Annahmen basieren auf Vergleichsprojekten.</t>
    </r>
  </si>
  <si>
    <t>Pauschale Annahmen für verschiedene Bereiche</t>
  </si>
  <si>
    <t>a</t>
  </si>
  <si>
    <t>T4</t>
  </si>
  <si>
    <t>Betrieb</t>
  </si>
  <si>
    <t>T4.1</t>
  </si>
  <si>
    <t>Kompatibilität von Verkehrskonzepten</t>
  </si>
  <si>
    <t>Lassen sich vorhandene Konzepte mit den Varianten anwenden?</t>
  </si>
  <si>
    <t>Qualitative Betrachtung (ja/nein)</t>
  </si>
  <si>
    <t>-</t>
  </si>
  <si>
    <t>Aufwärtskompatibilitäten, zukünftige Verkehrskonzepte, zusätzliche, verbesserte Verkehrsrelationen sollen berücksichtigt werden</t>
  </si>
  <si>
    <t>T4.2</t>
  </si>
  <si>
    <t>Teilinbetriebnahmen</t>
  </si>
  <si>
    <t>Hier soll quantifiziert werden, wie viele Gleisanlagen bereits vor einer Gesamtinbetriebnahme genutzt werden könnte.</t>
  </si>
  <si>
    <t>Länge der Strecken für Teilinbetrieb-nahmen</t>
  </si>
  <si>
    <t>km</t>
  </si>
  <si>
    <t>T4.3</t>
  </si>
  <si>
    <t>Sperrpausennotwendigkeit</t>
  </si>
  <si>
    <t>Über ein grobes Sperrpausenkonzept sollen die verschiedenen Varianten hinsichtlich ihres Eingriffs in die Bestandsanlagen verglichen werden.</t>
  </si>
  <si>
    <t>Zeit pro gesperrtem Gleis</t>
  </si>
  <si>
    <t>Anzahl/
Länge/h</t>
  </si>
  <si>
    <t>weitere mögliche Bilanzierungsgrößen: Länge der Sperrpausen Anzahl der ausgefallenen Züge, Länge der gesperrten Strecke</t>
  </si>
  <si>
    <t>Gewichtung umstritten, da nur baubedingt. Gewichtung prüfen, teilweise wird niedrigerer Wert verlangt, teilweise wird Beibehaltung Gewichtung 2 gefordert</t>
  </si>
  <si>
    <t>Die Gewichtung wird zunächst auf 2,0 belassen.</t>
  </si>
  <si>
    <t>Allgemeine Erläuterung zur Spalte Anmerkungen</t>
  </si>
  <si>
    <t>Die Spalten "Hinweise aus den Regionaltreffen" und "Prüfergebnis" enthalten die Dokumentation der Ergebnisse aus den gemeinsamen Workshops sowie deren vorgesehene weitere Berücksichtigung durch die Gutachter.</t>
  </si>
  <si>
    <r>
      <rPr>
        <sz val="11"/>
        <color rgb="FF00B050"/>
        <rFont val="Calibri"/>
        <family val="2"/>
        <scheme val="minor"/>
      </rPr>
      <t>Grün markierte Hinweise wurden umgesetzt</t>
    </r>
    <r>
      <rPr>
        <sz val="11"/>
        <color theme="1"/>
        <rFont val="Calibri"/>
        <family val="2"/>
        <scheme val="minor"/>
      </rPr>
      <t xml:space="preserve">; </t>
    </r>
    <r>
      <rPr>
        <sz val="11"/>
        <color rgb="FFFF0000"/>
        <rFont val="Calibri"/>
        <family val="2"/>
        <scheme val="minor"/>
      </rPr>
      <t>rot markierte Hinweise werden nicht weiterverfolgt</t>
    </r>
    <r>
      <rPr>
        <sz val="11"/>
        <color theme="1"/>
        <rFont val="Calibri"/>
        <family val="2"/>
        <scheme val="minor"/>
      </rPr>
      <t>.</t>
    </r>
  </si>
  <si>
    <t>Änderungen der Gewichtung sind lila markiert</t>
  </si>
  <si>
    <t>Gewichtungsfaktoren in hellgrau sind Hilfs-Summen, um die Gewichtungsprozente zu berechnen.</t>
  </si>
  <si>
    <t>Abkürzungen</t>
  </si>
  <si>
    <t>RWK</t>
  </si>
  <si>
    <t>Raumwiderstandsklasse (I, II, III, IV oder V)</t>
  </si>
  <si>
    <t>FNP</t>
  </si>
  <si>
    <t>Flächennutzungsplan</t>
  </si>
  <si>
    <t>Meter (steht für den Indikator Durchfahrungslänge)</t>
  </si>
  <si>
    <t>Hektar (steht für den Indikator Inanspruchnahme oder Beeinträchtigung von Flächen mit Umwelt- und Raumfunktionen)</t>
  </si>
  <si>
    <t>BBodSchG</t>
  </si>
  <si>
    <t>Bundesbodenschutzgesetz</t>
  </si>
  <si>
    <t>BWaldG</t>
  </si>
  <si>
    <t>Bundeswaldgesetz</t>
  </si>
  <si>
    <t>BImSchV</t>
  </si>
  <si>
    <t>Bundesimmissionsschutzverordnung</t>
  </si>
  <si>
    <t>BImSchG</t>
  </si>
  <si>
    <t>Bundesimmissionsschutzgesetz</t>
  </si>
  <si>
    <t>dB(A)</t>
  </si>
  <si>
    <t>Dezibel Ampere (Angabe der Lautstärke)</t>
  </si>
  <si>
    <t>THG</t>
  </si>
  <si>
    <t>Treibhausgase</t>
  </si>
  <si>
    <t>ASB</t>
  </si>
  <si>
    <t>Allgemeine Siedlungsbereiche (raumordnerische Zielkategorie in NRW)</t>
  </si>
  <si>
    <t>BSAB</t>
  </si>
  <si>
    <t>Bereiche für die Sicherung und den Abbau von Bodenschätzen (raumordnerische Zielkategorie in NRW)</t>
  </si>
  <si>
    <t>BSN</t>
  </si>
  <si>
    <t>Bereiche für den Schutz der Natur (raumordnerische Zielkategorie in NRW)</t>
  </si>
  <si>
    <t>GSN</t>
  </si>
  <si>
    <t>Gebiete für den Schutz der Natur (raumordnerische Zielkategorie in NRW)</t>
  </si>
  <si>
    <t>VR</t>
  </si>
  <si>
    <t>Vorranggebiet (raumordnerische Flächenkategorie gemäß § 7 Abs. 3 ROG)</t>
  </si>
  <si>
    <t>VB</t>
  </si>
  <si>
    <t>Vorbehaltsgebiet  (raumordnerische Flächenkategorie gemäß § 7 Abs. 3 ROG)</t>
  </si>
  <si>
    <t>VS</t>
  </si>
  <si>
    <t>Vorsorgegebiete (raumordnerische Flächenkategorie gemäß § 7 Abs. 3 ROG)</t>
  </si>
  <si>
    <t xml:space="preserve">FFH </t>
  </si>
  <si>
    <t>Fauna Flora Habitat</t>
  </si>
  <si>
    <t>UFR</t>
  </si>
  <si>
    <t>Unzerschnittene Funktionsräume (Flächenkategorie der BfN-Lebensraumnetzwerke)</t>
  </si>
  <si>
    <t>UZVR</t>
  </si>
  <si>
    <t>Unzerschnittener verkehrsarmer Raum</t>
  </si>
  <si>
    <t xml:space="preserve">WSG </t>
  </si>
  <si>
    <t>Wasserschutzgebiet</t>
  </si>
  <si>
    <t>WRRL</t>
  </si>
  <si>
    <t>Wasserrahmenrichtlinie</t>
  </si>
  <si>
    <t>Weitere Begriffsklärungen</t>
  </si>
  <si>
    <t>vorübergehend</t>
  </si>
  <si>
    <t>Soweit in der Spalte "Wirkfaktor" von "vorübergehend" gesprochen wird, sind bauzeitliche Wirkungen gemeint, die gegenüber den betriebsbedingten Wirkungen eine begrenzte Zeitdauer haben</t>
  </si>
  <si>
    <t>dauerhaft</t>
  </si>
  <si>
    <t>Soweit in der Spalte "Wirkfaktor" von "dauerhaft" gesprochen wird, sind betriebsbedingte Wirkungen bzw. dauerhafte Wirkungen durch das zu errichtende Bauwerk gemeint</t>
  </si>
  <si>
    <r>
      <rPr>
        <sz val="14"/>
        <color rgb="FF00B050"/>
        <rFont val="Calibri"/>
        <family val="2"/>
        <scheme val="minor"/>
      </rPr>
      <t>Aufnahme eines Kriteriums zur Laufwegslänge</t>
    </r>
    <r>
      <rPr>
        <sz val="14"/>
        <color rgb="FFFF0000"/>
        <rFont val="Calibri"/>
        <family val="2"/>
        <scheme val="minor"/>
      </rPr>
      <t xml:space="preserve">
Prüfung ob Differenzierung zwischen Aus- und Neubau sinnvoll ist</t>
    </r>
  </si>
  <si>
    <t>Eingleisige/zweigleisige Röhren differenzieren (aktuell über Anzahl der Röhren berücksichtigt)</t>
  </si>
  <si>
    <t>Es sind im Rahmen der Trassenfindung nur zweiröhrige Tunnel vorgesehen.</t>
  </si>
  <si>
    <t xml:space="preserve">Eine Kenngröße "bewegter Beton" wird indirekt über die einzelnen Bereiche der Bauwerke und der Laufweglänge aufgenommen und wird nicht als weiteres Kriterium herangezogen. </t>
  </si>
  <si>
    <t xml:space="preserve">Für diese frühe Betrachtung ist eine detaillierte Sperrpausenbetrachtung nicht möglich. </t>
  </si>
  <si>
    <t>Hier werden nur bestehende Konzepte in die Betrachtung einfließen. Die weiteren positiven/ negativen Effekte einer Trasse werden ansonsten im Bereich des Nutzen-Kosten-Verhältnisses (NKV) betrachtet.</t>
  </si>
  <si>
    <t xml:space="preserve">Wunsch: Materialverbrauch zusätzlich zum Nutzen-Kosten-Verhältnis (NKV) berücksichtigen / "Menge des verbauten Betons" soll berücksichtigt werden (Ressourcen-verbrauch, bewegte Massen)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</si>
</sst>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x14ac:knownFonts="1">
    <font>
      <sz val="11"/>
      <color theme="1"/>
      <name val="Calibri"/>
      <family val="2"/>
      <scheme val="minor"/>
    </font>
    <font>
      <b/>
      <sz val="16"/>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6"/>
      <color theme="1"/>
      <name val="Arial"/>
      <family val="2"/>
    </font>
    <font>
      <b/>
      <sz val="14"/>
      <color theme="0"/>
      <name val="Calibri"/>
      <family val="2"/>
      <scheme val="minor"/>
    </font>
    <font>
      <sz val="14"/>
      <color theme="0"/>
      <name val="Calibri"/>
      <family val="2"/>
      <scheme val="minor"/>
    </font>
    <font>
      <sz val="14"/>
      <color theme="1"/>
      <name val="Calibri"/>
      <family val="2"/>
      <scheme val="minor"/>
    </font>
    <font>
      <sz val="14"/>
      <name val="Calibri"/>
      <family val="2"/>
      <scheme val="minor"/>
    </font>
    <font>
      <sz val="14"/>
      <color rgb="FF00B050"/>
      <name val="Calibri"/>
      <family val="2"/>
      <scheme val="minor"/>
    </font>
    <font>
      <b/>
      <sz val="14"/>
      <name val="Calibri"/>
      <family val="2"/>
      <scheme val="minor"/>
    </font>
    <font>
      <i/>
      <sz val="14"/>
      <color theme="1"/>
      <name val="Calibri"/>
      <family val="2"/>
      <scheme val="minor"/>
    </font>
    <font>
      <sz val="14"/>
      <name val="Calibri"/>
      <family val="2"/>
    </font>
    <font>
      <sz val="11"/>
      <color rgb="FFFF0000"/>
      <name val="Calibri"/>
      <family val="2"/>
      <scheme val="minor"/>
    </font>
    <font>
      <b/>
      <sz val="14"/>
      <color rgb="FFFF0000"/>
      <name val="Calibri"/>
      <family val="2"/>
      <scheme val="minor"/>
    </font>
    <font>
      <b/>
      <sz val="14"/>
      <color rgb="FF0070C0"/>
      <name val="Calibri"/>
      <family val="2"/>
      <scheme val="minor"/>
    </font>
    <font>
      <sz val="14"/>
      <color rgb="FFFF0000"/>
      <name val="Calibri"/>
      <family val="2"/>
      <scheme val="minor"/>
    </font>
    <font>
      <sz val="11"/>
      <color rgb="FF0070C0"/>
      <name val="Calibri"/>
      <family val="2"/>
      <scheme val="minor"/>
    </font>
    <font>
      <sz val="11"/>
      <color rgb="FF00B050"/>
      <name val="Calibri"/>
      <family val="2"/>
      <scheme val="minor"/>
    </font>
    <font>
      <b/>
      <sz val="11"/>
      <color rgb="FFFF0000"/>
      <name val="Calibri"/>
      <family val="2"/>
      <scheme val="minor"/>
    </font>
    <font>
      <strike/>
      <sz val="11"/>
      <color rgb="FFFF0000"/>
      <name val="Calibri"/>
      <family val="2"/>
      <scheme val="minor"/>
    </font>
    <font>
      <sz val="8"/>
      <name val="Calibri"/>
      <family val="2"/>
      <scheme val="minor"/>
    </font>
    <font>
      <b/>
      <sz val="16"/>
      <name val="Calibri"/>
      <family val="2"/>
      <scheme val="minor"/>
    </font>
    <font>
      <sz val="11"/>
      <color theme="1"/>
      <name val="Calibri"/>
      <family val="2"/>
      <scheme val="minor"/>
    </font>
    <font>
      <sz val="14"/>
      <color theme="8" tint="-0.249977111117893"/>
      <name val="Calibri"/>
      <family val="2"/>
      <scheme val="minor"/>
    </font>
    <font>
      <sz val="14"/>
      <color rgb="FF0070C0"/>
      <name val="Calibri"/>
      <family val="2"/>
      <scheme val="minor"/>
    </font>
    <font>
      <sz val="14"/>
      <color theme="0" tint="-0.249977111117893"/>
      <name val="Calibri"/>
      <family val="2"/>
      <scheme val="minor"/>
    </font>
    <font>
      <b/>
      <sz val="14"/>
      <color theme="0" tint="-0.249977111117893"/>
      <name val="Calibri"/>
      <family val="2"/>
      <scheme val="minor"/>
    </font>
    <font>
      <b/>
      <sz val="14"/>
      <color rgb="FF00B050"/>
      <name val="Calibri"/>
      <family val="2"/>
      <scheme val="minor"/>
    </font>
    <font>
      <b/>
      <sz val="14"/>
      <color rgb="FF9933FF"/>
      <name val="Calibri"/>
      <family val="2"/>
      <scheme val="minor"/>
    </font>
    <font>
      <sz val="14"/>
      <color rgb="FF9933FF"/>
      <name val="Calibri"/>
      <family val="2"/>
      <scheme val="minor"/>
    </font>
    <font>
      <sz val="11"/>
      <color rgb="FF9933FF"/>
      <name val="Calibri"/>
      <family val="2"/>
      <scheme val="minor"/>
    </font>
    <font>
      <sz val="11"/>
      <color theme="0" tint="-0.249977111117893"/>
      <name val="Calibri"/>
      <family val="2"/>
      <scheme val="minor"/>
    </font>
  </fonts>
  <fills count="22">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9900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122">
    <border>
      <left/>
      <right/>
      <top/>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top style="thin">
        <color theme="5" tint="0.59996337778862885"/>
      </top>
      <bottom style="thin">
        <color theme="5"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top style="thin">
        <color theme="9" tint="0.59996337778862885"/>
      </top>
      <bottom style="thin">
        <color theme="9" tint="0.59996337778862885"/>
      </bottom>
      <diagonal/>
    </border>
    <border>
      <left/>
      <right style="thin">
        <color theme="9" tint="0.59996337778862885"/>
      </right>
      <top style="thin">
        <color theme="9" tint="0.59996337778862885"/>
      </top>
      <bottom/>
      <diagonal/>
    </border>
    <border>
      <left/>
      <right style="thin">
        <color theme="5" tint="0.59996337778862885"/>
      </right>
      <top style="thin">
        <color theme="5" tint="0.59996337778862885"/>
      </top>
      <bottom/>
      <diagonal/>
    </border>
    <border>
      <left/>
      <right style="thin">
        <color theme="5" tint="0.59996337778862885"/>
      </right>
      <top style="thin">
        <color theme="5" tint="0.59996337778862885"/>
      </top>
      <bottom style="thin">
        <color theme="5" tint="0.59996337778862885"/>
      </bottom>
      <diagonal/>
    </border>
    <border>
      <left/>
      <right style="thin">
        <color theme="9" tint="0.59996337778862885"/>
      </right>
      <top style="thin">
        <color theme="9" tint="0.59996337778862885"/>
      </top>
      <bottom style="thin">
        <color theme="9" tint="0.59996337778862885"/>
      </bottom>
      <diagonal/>
    </border>
    <border>
      <left/>
      <right/>
      <top/>
      <bottom style="thin">
        <color theme="9" tint="0.59996337778862885"/>
      </bottom>
      <diagonal/>
    </border>
    <border>
      <left/>
      <right style="thin">
        <color theme="9" tint="0.59996337778862885"/>
      </right>
      <top/>
      <bottom style="thin">
        <color theme="9" tint="0.59996337778862885"/>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thin">
        <color theme="9" tint="0.59996337778862885"/>
      </right>
      <top/>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thin">
        <color theme="9" tint="0.39994506668294322"/>
      </right>
      <top/>
      <bottom/>
      <diagonal/>
    </border>
    <border>
      <left style="thin">
        <color theme="9" tint="0.39994506668294322"/>
      </left>
      <right style="thin">
        <color theme="9" tint="0.39994506668294322"/>
      </right>
      <top/>
      <bottom style="thin">
        <color theme="9" tint="0.39994506668294322"/>
      </bottom>
      <diagonal/>
    </border>
    <border>
      <left/>
      <right/>
      <top style="thin">
        <color theme="9" tint="0.39994506668294322"/>
      </top>
      <bottom/>
      <diagonal/>
    </border>
    <border>
      <left style="thin">
        <color theme="9" tint="0.39991454817346722"/>
      </left>
      <right style="thin">
        <color theme="9" tint="0.39991454817346722"/>
      </right>
      <top style="thin">
        <color theme="9" tint="0.39994506668294322"/>
      </top>
      <bottom/>
      <diagonal/>
    </border>
    <border>
      <left style="thin">
        <color theme="9" tint="0.39991454817346722"/>
      </left>
      <right style="thin">
        <color theme="9" tint="0.39991454817346722"/>
      </right>
      <top/>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right style="thin">
        <color theme="5" tint="0.59996337778862885"/>
      </right>
      <top/>
      <bottom style="thin">
        <color theme="5" tint="0.59996337778862885"/>
      </bottom>
      <diagonal/>
    </border>
    <border>
      <left/>
      <right style="thin">
        <color theme="5" tint="0.59996337778862885"/>
      </right>
      <top/>
      <bottom/>
      <diagonal/>
    </border>
    <border>
      <left style="thin">
        <color theme="9" tint="0.39994506668294322"/>
      </left>
      <right/>
      <top/>
      <bottom/>
      <diagonal/>
    </border>
    <border>
      <left style="thin">
        <color theme="9" tint="0.39991454817346722"/>
      </left>
      <right style="thin">
        <color theme="9" tint="0.39991454817346722"/>
      </right>
      <top style="thin">
        <color theme="9" tint="0.39991454817346722"/>
      </top>
      <bottom/>
      <diagonal/>
    </border>
    <border>
      <left style="thin">
        <color theme="9" tint="0.39991454817346722"/>
      </left>
      <right style="thin">
        <color theme="9" tint="0.39994506668294322"/>
      </right>
      <top style="thin">
        <color theme="9" tint="0.39991454817346722"/>
      </top>
      <bottom style="thin">
        <color theme="9" tint="0.39991454817346722"/>
      </bottom>
      <diagonal/>
    </border>
    <border>
      <left/>
      <right/>
      <top style="thin">
        <color theme="9" tint="0.39991454817346722"/>
      </top>
      <bottom/>
      <diagonal/>
    </border>
    <border>
      <left style="thin">
        <color theme="9" tint="0.39991454817346722"/>
      </left>
      <right style="thin">
        <color theme="9" tint="0.39994506668294322"/>
      </right>
      <top style="thin">
        <color theme="9" tint="0.39988402966399123"/>
      </top>
      <bottom style="thin">
        <color theme="9" tint="0.39988402966399123"/>
      </bottom>
      <diagonal/>
    </border>
    <border>
      <left style="thin">
        <color theme="9" tint="0.39991454817346722"/>
      </left>
      <right/>
      <top style="thin">
        <color theme="9" tint="0.39991454817346722"/>
      </top>
      <bottom/>
      <diagonal/>
    </border>
    <border>
      <left/>
      <right/>
      <top style="thin">
        <color theme="9" tint="0.59996337778862885"/>
      </top>
      <bottom style="thin">
        <color theme="9"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9" tint="0.39994506668294322"/>
      </left>
      <right/>
      <top style="thin">
        <color theme="9" tint="0.39994506668294322"/>
      </top>
      <bottom/>
      <diagonal/>
    </border>
    <border>
      <left style="thin">
        <color theme="9" tint="0.39994506668294322"/>
      </left>
      <right/>
      <top/>
      <bottom style="thin">
        <color theme="9" tint="0.39994506668294322"/>
      </bottom>
      <diagonal/>
    </border>
    <border>
      <left/>
      <right/>
      <top style="thin">
        <color theme="9" tint="0.39991454817346722"/>
      </top>
      <bottom style="thin">
        <color theme="9" tint="0.39991454817346722"/>
      </bottom>
      <diagonal/>
    </border>
    <border>
      <left/>
      <right/>
      <top style="thin">
        <color theme="9" tint="0.59996337778862885"/>
      </top>
      <bottom/>
      <diagonal/>
    </border>
    <border>
      <left/>
      <right style="thin">
        <color theme="9" tint="0.39994506668294322"/>
      </right>
      <top style="thin">
        <color theme="9" tint="0.39994506668294322"/>
      </top>
      <bottom style="thin">
        <color theme="9" tint="0.399945066682943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9" tint="0.39994506668294322"/>
      </right>
      <top style="thin">
        <color theme="9" tint="0.39994506668294322"/>
      </top>
      <bottom style="thin">
        <color theme="9" tint="0.39994506668294322"/>
      </bottom>
      <diagonal/>
    </border>
    <border>
      <left style="medium">
        <color indexed="64"/>
      </left>
      <right style="thin">
        <color theme="9" tint="0.39994506668294322"/>
      </right>
      <top style="thin">
        <color theme="9" tint="0.39994506668294322"/>
      </top>
      <bottom/>
      <diagonal/>
    </border>
    <border>
      <left style="medium">
        <color indexed="64"/>
      </left>
      <right style="thin">
        <color theme="9" tint="0.39994506668294322"/>
      </right>
      <top/>
      <bottom/>
      <diagonal/>
    </border>
    <border>
      <left style="medium">
        <color indexed="64"/>
      </left>
      <right style="thin">
        <color theme="9" tint="0.39994506668294322"/>
      </right>
      <top/>
      <bottom style="thin">
        <color theme="9" tint="0.39994506668294322"/>
      </bottom>
      <diagonal/>
    </border>
    <border>
      <left style="thin">
        <color theme="9" tint="0.39991454817346722"/>
      </left>
      <right style="medium">
        <color indexed="64"/>
      </right>
      <top style="thin">
        <color theme="9" tint="0.39991454817346722"/>
      </top>
      <bottom style="thin">
        <color theme="9" tint="0.39991454817346722"/>
      </bottom>
      <diagonal/>
    </border>
    <border>
      <left style="thin">
        <color theme="9" tint="0.39991454817346722"/>
      </left>
      <right style="medium">
        <color indexed="64"/>
      </right>
      <top style="thin">
        <color theme="9" tint="0.39988402966399123"/>
      </top>
      <bottom style="thin">
        <color theme="9" tint="0.39988402966399123"/>
      </bottom>
      <diagonal/>
    </border>
    <border>
      <left style="medium">
        <color indexed="64"/>
      </left>
      <right/>
      <top style="thin">
        <color theme="9" tint="0.39994506668294322"/>
      </top>
      <bottom style="thin">
        <color theme="9" tint="0.39994506668294322"/>
      </bottom>
      <diagonal/>
    </border>
    <border>
      <left style="thin">
        <color theme="9" tint="0.39991454817346722"/>
      </left>
      <right style="medium">
        <color indexed="64"/>
      </right>
      <top style="thin">
        <color theme="9" tint="0.39991454817346722"/>
      </top>
      <bottom style="thin">
        <color theme="9" tint="0.399945066682943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9" tint="0.39994506668294322"/>
      </right>
      <top style="thin">
        <color theme="9" tint="0.39994506668294322"/>
      </top>
      <bottom style="medium">
        <color indexed="64"/>
      </bottom>
      <diagonal/>
    </border>
    <border>
      <left style="thin">
        <color theme="9" tint="0.39994506668294322"/>
      </left>
      <right style="thin">
        <color theme="9" tint="0.39994506668294322"/>
      </right>
      <top style="thin">
        <color theme="9" tint="0.39994506668294322"/>
      </top>
      <bottom style="medium">
        <color indexed="64"/>
      </bottom>
      <diagonal/>
    </border>
    <border>
      <left/>
      <right/>
      <top style="thin">
        <color theme="5" tint="0.59996337778862885"/>
      </top>
      <bottom style="thin">
        <color theme="5" tint="0.59996337778862885"/>
      </bottom>
      <diagonal/>
    </border>
    <border>
      <left/>
      <right/>
      <top style="thin">
        <color theme="5" tint="0.59996337778862885"/>
      </top>
      <bottom/>
      <diagonal/>
    </border>
    <border>
      <left/>
      <right style="thin">
        <color theme="5" tint="0.39994506668294322"/>
      </right>
      <top style="thin">
        <color theme="5" tint="0.39994506668294322"/>
      </top>
      <bottom style="thin">
        <color theme="5" tint="0.39994506668294322"/>
      </bottom>
      <diagonal/>
    </border>
    <border>
      <left/>
      <right/>
      <top/>
      <bottom style="thin">
        <color theme="5" tint="0.59996337778862885"/>
      </bottom>
      <diagonal/>
    </border>
    <border>
      <left style="medium">
        <color indexed="64"/>
      </left>
      <right style="thin">
        <color theme="9" tint="0.39991454817346722"/>
      </right>
      <top style="thin">
        <color theme="9" tint="0.39991454817346722"/>
      </top>
      <bottom style="thin">
        <color theme="9" tint="0.39994506668294322"/>
      </bottom>
      <diagonal/>
    </border>
    <border>
      <left style="medium">
        <color indexed="64"/>
      </left>
      <right/>
      <top/>
      <bottom style="thin">
        <color theme="9" tint="0.39994506668294322"/>
      </bottom>
      <diagonal/>
    </border>
    <border>
      <left style="thin">
        <color theme="9" tint="0.39994506668294322"/>
      </left>
      <right style="thin">
        <color theme="9" tint="0.39991454817346722"/>
      </right>
      <top style="thin">
        <color theme="9" tint="0.39994506668294322"/>
      </top>
      <bottom/>
      <diagonal/>
    </border>
    <border>
      <left style="thin">
        <color theme="9" tint="0.39994506668294322"/>
      </left>
      <right style="thin">
        <color theme="9" tint="0.39991454817346722"/>
      </right>
      <top/>
      <bottom/>
      <diagonal/>
    </border>
    <border>
      <left style="medium">
        <color indexed="64"/>
      </left>
      <right/>
      <top style="thin">
        <color theme="9" tint="0.39994506668294322"/>
      </top>
      <bottom/>
      <diagonal/>
    </border>
    <border>
      <left/>
      <right/>
      <top/>
      <bottom style="thin">
        <color theme="9" tint="0.39994506668294322"/>
      </bottom>
      <diagonal/>
    </border>
    <border>
      <left style="thin">
        <color theme="9" tint="0.39991454817346722"/>
      </left>
      <right style="medium">
        <color indexed="64"/>
      </right>
      <top style="thin">
        <color theme="9" tint="0.39994506668294322"/>
      </top>
      <bottom style="thin">
        <color theme="9" tint="0.39991454817346722"/>
      </bottom>
      <diagonal/>
    </border>
    <border>
      <left style="thin">
        <color theme="9" tint="0.39991454817346722"/>
      </left>
      <right/>
      <top style="thin">
        <color theme="9" tint="0.39994506668294322"/>
      </top>
      <bottom/>
      <diagonal/>
    </border>
    <border>
      <left style="thin">
        <color theme="9" tint="0.39991454817346722"/>
      </left>
      <right/>
      <top/>
      <bottom/>
      <diagonal/>
    </border>
    <border>
      <left style="thin">
        <color theme="9" tint="0.39991454817346722"/>
      </left>
      <right/>
      <top/>
      <bottom style="thin">
        <color theme="9" tint="0.39994506668294322"/>
      </bottom>
      <diagonal/>
    </border>
    <border>
      <left style="thin">
        <color theme="9" tint="0.39991454817346722"/>
      </left>
      <right/>
      <top/>
      <bottom style="thin">
        <color theme="9" tint="0.39991454817346722"/>
      </bottom>
      <diagonal/>
    </border>
    <border>
      <left style="thin">
        <color theme="9" tint="0.39991454817346722"/>
      </left>
      <right style="thin">
        <color theme="9" tint="0.39991454817346722"/>
      </right>
      <top/>
      <bottom style="medium">
        <color indexed="64"/>
      </bottom>
      <diagonal/>
    </border>
    <border>
      <left style="medium">
        <color indexed="64"/>
      </left>
      <right style="thin">
        <color theme="5" tint="0.39994506668294322"/>
      </right>
      <top style="thin">
        <color theme="5" tint="0.39994506668294322"/>
      </top>
      <bottom style="thin">
        <color theme="5" tint="0.39994506668294322"/>
      </bottom>
      <diagonal/>
    </border>
    <border>
      <left style="medium">
        <color indexed="64"/>
      </left>
      <right/>
      <top style="medium">
        <color indexed="64"/>
      </top>
      <bottom style="thin">
        <color theme="5" tint="0.39994506668294322"/>
      </bottom>
      <diagonal/>
    </border>
    <border>
      <left/>
      <right/>
      <top style="medium">
        <color indexed="64"/>
      </top>
      <bottom style="thin">
        <color theme="5" tint="0.39994506668294322"/>
      </bottom>
      <diagonal/>
    </border>
    <border>
      <left/>
      <right style="medium">
        <color indexed="64"/>
      </right>
      <top style="medium">
        <color indexed="64"/>
      </top>
      <bottom style="thin">
        <color theme="5" tint="0.39994506668294322"/>
      </bottom>
      <diagonal/>
    </border>
    <border>
      <left style="medium">
        <color indexed="64"/>
      </left>
      <right style="thin">
        <color theme="5" tint="0.39994506668294322"/>
      </right>
      <top style="thin">
        <color theme="5" tint="0.39994506668294322"/>
      </top>
      <bottom/>
      <diagonal/>
    </border>
    <border>
      <left style="thin">
        <color theme="5" tint="0.39994506668294322"/>
      </left>
      <right style="thin">
        <color theme="5" tint="0.39994506668294322"/>
      </right>
      <top style="thin">
        <color theme="5" tint="0.39994506668294322"/>
      </top>
      <bottom/>
      <diagonal/>
    </border>
    <border>
      <left style="medium">
        <color indexed="64"/>
      </left>
      <right/>
      <top/>
      <bottom style="thin">
        <color theme="5" tint="0.39994506668294322"/>
      </bottom>
      <diagonal/>
    </border>
    <border>
      <left/>
      <right/>
      <top/>
      <bottom style="thin">
        <color theme="5" tint="0.39994506668294322"/>
      </bottom>
      <diagonal/>
    </border>
    <border>
      <left/>
      <right style="medium">
        <color indexed="64"/>
      </right>
      <top/>
      <bottom style="thin">
        <color theme="5" tint="0.39994506668294322"/>
      </bottom>
      <diagonal/>
    </border>
    <border>
      <left style="thin">
        <color theme="5" tint="0.59996337778862885"/>
      </left>
      <right style="thin">
        <color theme="5" tint="0.59996337778862885"/>
      </right>
      <top style="thin">
        <color theme="5" tint="0.59996337778862885"/>
      </top>
      <bottom/>
      <diagonal/>
    </border>
    <border>
      <left style="thin">
        <color theme="5" tint="0.59996337778862885"/>
      </left>
      <right style="thin">
        <color theme="5" tint="0.59996337778862885"/>
      </right>
      <top/>
      <bottom/>
      <diagonal/>
    </border>
    <border>
      <left style="thin">
        <color theme="9" tint="0.39991454817346722"/>
      </left>
      <right/>
      <top style="thin">
        <color theme="9" tint="0.39991454817346722"/>
      </top>
      <bottom style="thin">
        <color theme="9" tint="0.39991454817346722"/>
      </bottom>
      <diagonal/>
    </border>
    <border>
      <left style="thin">
        <color theme="9" tint="0.39991454817346722"/>
      </left>
      <right/>
      <top style="thin">
        <color theme="9" tint="0.39991454817346722"/>
      </top>
      <bottom style="thin">
        <color theme="9" tint="0.39994506668294322"/>
      </bottom>
      <diagonal/>
    </border>
    <border>
      <left style="thin">
        <color theme="9" tint="0.39994506668294322"/>
      </left>
      <right/>
      <top style="thin">
        <color theme="9" tint="0.39994506668294322"/>
      </top>
      <bottom style="medium">
        <color indexed="64"/>
      </bottom>
      <diagonal/>
    </border>
    <border>
      <left style="thin">
        <color theme="5" tint="0.39994506668294322"/>
      </left>
      <right/>
      <top style="thin">
        <color theme="5" tint="0.39994506668294322"/>
      </top>
      <bottom style="thin">
        <color theme="5" tint="0.39994506668294322"/>
      </bottom>
      <diagonal/>
    </border>
    <border>
      <left/>
      <right/>
      <top style="thin">
        <color theme="9" tint="0.39994506668294322"/>
      </top>
      <bottom style="thin">
        <color theme="9" tint="0.39994506668294322"/>
      </bottom>
      <diagonal/>
    </border>
    <border>
      <left/>
      <right style="medium">
        <color indexed="64"/>
      </right>
      <top style="thin">
        <color theme="9" tint="0.39994506668294322"/>
      </top>
      <bottom/>
      <diagonal/>
    </border>
    <border>
      <left/>
      <right style="medium">
        <color indexed="64"/>
      </right>
      <top/>
      <bottom style="thin">
        <color theme="9" tint="0.39994506668294322"/>
      </bottom>
      <diagonal/>
    </border>
    <border>
      <left/>
      <right style="medium">
        <color indexed="64"/>
      </right>
      <top style="thin">
        <color theme="5" tint="0.39994506668294322"/>
      </top>
      <bottom style="thin">
        <color theme="5" tint="0.39994506668294322"/>
      </bottom>
      <diagonal/>
    </border>
    <border>
      <left style="medium">
        <color indexed="64"/>
      </left>
      <right/>
      <top style="thin">
        <color theme="5" tint="0.39994506668294322"/>
      </top>
      <bottom style="thin">
        <color theme="5" tint="0.59996337778862885"/>
      </bottom>
      <diagonal/>
    </border>
    <border>
      <left/>
      <right style="thin">
        <color theme="5" tint="0.59996337778862885"/>
      </right>
      <top style="thin">
        <color theme="5" tint="0.39994506668294322"/>
      </top>
      <bottom style="thin">
        <color theme="5" tint="0.59996337778862885"/>
      </bottom>
      <diagonal/>
    </border>
    <border>
      <left style="thin">
        <color theme="9" tint="0.39991454817346722"/>
      </left>
      <right style="thin">
        <color theme="9" tint="0.39988402966399123"/>
      </right>
      <top style="thin">
        <color theme="9" tint="0.39991454817346722"/>
      </top>
      <bottom style="thin">
        <color theme="9" tint="0.39991454817346722"/>
      </bottom>
      <diagonal/>
    </border>
    <border>
      <left style="thin">
        <color theme="9" tint="0.39988402966399123"/>
      </left>
      <right style="medium">
        <color indexed="64"/>
      </right>
      <top style="thin">
        <color theme="9" tint="0.39991454817346722"/>
      </top>
      <bottom style="thin">
        <color theme="9" tint="0.39991454817346722"/>
      </bottom>
      <diagonal/>
    </border>
    <border>
      <left style="thin">
        <color theme="9" tint="0.39994506668294322"/>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1454817346722"/>
      </right>
      <top style="thin">
        <color theme="9" tint="0.39994506668294322"/>
      </top>
      <bottom style="thin">
        <color theme="9" tint="0.39994506668294322"/>
      </bottom>
      <diagonal/>
    </border>
    <border>
      <left style="thin">
        <color theme="9" tint="0.39991454817346722"/>
      </left>
      <right style="medium">
        <color indexed="64"/>
      </right>
      <top style="thin">
        <color theme="9" tint="0.39994506668294322"/>
      </top>
      <bottom style="thin">
        <color theme="9" tint="0.39994506668294322"/>
      </bottom>
      <diagonal/>
    </border>
    <border>
      <left style="thin">
        <color theme="9" tint="0.39994506668294322"/>
      </left>
      <right style="thin">
        <color theme="9" tint="0.39991454817346722"/>
      </right>
      <top style="thin">
        <color theme="9" tint="0.39988402966399123"/>
      </top>
      <bottom style="thin">
        <color theme="9" tint="0.39988402966399123"/>
      </bottom>
      <diagonal/>
    </border>
    <border>
      <left style="thin">
        <color theme="9" tint="0.39994506668294322"/>
      </left>
      <right style="thin">
        <color theme="9" tint="0.39991454817346722"/>
      </right>
      <top/>
      <bottom style="thin">
        <color theme="9" tint="0.39994506668294322"/>
      </bottom>
      <diagonal/>
    </border>
    <border>
      <left style="thin">
        <color theme="9" tint="0.39991454817346722"/>
      </left>
      <right style="medium">
        <color indexed="64"/>
      </right>
      <top/>
      <bottom style="thin">
        <color theme="9" tint="0.39994506668294322"/>
      </bottom>
      <diagonal/>
    </border>
    <border>
      <left style="thin">
        <color theme="9" tint="0.39994506668294322"/>
      </left>
      <right style="thin">
        <color theme="9" tint="0.39991454817346722"/>
      </right>
      <top style="thin">
        <color theme="9" tint="0.39991454817346722"/>
      </top>
      <bottom style="thin">
        <color theme="9" tint="0.39994506668294322"/>
      </bottom>
      <diagonal/>
    </border>
    <border>
      <left style="thin">
        <color theme="9" tint="0.39994506668294322"/>
      </left>
      <right style="thin">
        <color theme="9" tint="0.39991454817346722"/>
      </right>
      <top style="thin">
        <color theme="9" tint="0.39994506668294322"/>
      </top>
      <bottom style="thin">
        <color theme="9" tint="0.39991454817346722"/>
      </bottom>
      <diagonal/>
    </border>
    <border>
      <left style="thin">
        <color theme="9" tint="0.39991454817346722"/>
      </left>
      <right style="medium">
        <color indexed="64"/>
      </right>
      <top style="thin">
        <color theme="9" tint="0.39994506668294322"/>
      </top>
      <bottom/>
      <diagonal/>
    </border>
    <border>
      <left style="thin">
        <color theme="9" tint="0.39991454817346722"/>
      </left>
      <right style="thin">
        <color theme="9" tint="0.39988402966399123"/>
      </right>
      <top style="thin">
        <color theme="9" tint="0.39991454817346722"/>
      </top>
      <bottom style="medium">
        <color auto="1"/>
      </bottom>
      <diagonal/>
    </border>
    <border>
      <left style="thin">
        <color theme="9" tint="0.39988402966399123"/>
      </left>
      <right style="medium">
        <color indexed="64"/>
      </right>
      <top style="thin">
        <color theme="9" tint="0.39991454817346722"/>
      </top>
      <bottom style="medium">
        <color auto="1"/>
      </bottom>
      <diagonal/>
    </border>
    <border>
      <left style="thin">
        <color theme="5" tint="0.39994506668294322"/>
      </left>
      <right style="thin">
        <color theme="5" tint="0.39991454817346722"/>
      </right>
      <top style="thin">
        <color theme="5" tint="0.39994506668294322"/>
      </top>
      <bottom style="thin">
        <color theme="5" tint="0.39994506668294322"/>
      </bottom>
      <diagonal/>
    </border>
    <border>
      <left style="thin">
        <color theme="5" tint="0.39991454817346722"/>
      </left>
      <right style="medium">
        <color indexed="64"/>
      </right>
      <top style="thin">
        <color theme="5" tint="0.39994506668294322"/>
      </top>
      <bottom style="thin">
        <color theme="5" tint="0.39994506668294322"/>
      </bottom>
      <diagonal/>
    </border>
    <border>
      <left style="thin">
        <color theme="5" tint="0.39994506668294322"/>
      </left>
      <right style="thin">
        <color theme="5" tint="0.39991454817346722"/>
      </right>
      <top style="thin">
        <color theme="5" tint="0.39994506668294322"/>
      </top>
      <bottom/>
      <diagonal/>
    </border>
    <border>
      <left style="thin">
        <color theme="5" tint="0.39991454817346722"/>
      </left>
      <right style="medium">
        <color indexed="64"/>
      </right>
      <top style="thin">
        <color theme="5" tint="0.39994506668294322"/>
      </top>
      <bottom/>
      <diagonal/>
    </border>
    <border>
      <left style="thin">
        <color theme="5" tint="0.39994506668294322"/>
      </left>
      <right/>
      <top/>
      <bottom style="thin">
        <color theme="5" tint="0.39994506668294322"/>
      </bottom>
      <diagonal/>
    </border>
    <border>
      <left/>
      <right style="thin">
        <color theme="5" tint="0.39991454817346722"/>
      </right>
      <top style="thin">
        <color theme="5" tint="0.39994506668294322"/>
      </top>
      <bottom style="medium">
        <color indexed="64"/>
      </bottom>
      <diagonal/>
    </border>
    <border>
      <left style="thin">
        <color theme="5" tint="0.39991454817346722"/>
      </left>
      <right style="medium">
        <color indexed="64"/>
      </right>
      <top style="thin">
        <color theme="5" tint="0.39994506668294322"/>
      </top>
      <bottom style="medium">
        <color indexed="64"/>
      </bottom>
      <diagonal/>
    </border>
    <border>
      <left style="thin">
        <color theme="5" tint="0.39994506668294322"/>
      </left>
      <right/>
      <top style="thin">
        <color theme="5" tint="0.39994506668294322"/>
      </top>
      <bottom/>
      <diagonal/>
    </border>
    <border>
      <left style="thin">
        <color rgb="FFFFC000"/>
      </left>
      <right style="medium">
        <color indexed="64"/>
      </right>
      <top style="thin">
        <color theme="5" tint="0.39994506668294322"/>
      </top>
      <bottom style="thin">
        <color theme="5" tint="0.39994506668294322"/>
      </bottom>
      <diagonal/>
    </border>
    <border>
      <left style="thin">
        <color theme="9" tint="0.39991454817346722"/>
      </left>
      <right/>
      <top style="thin">
        <color theme="9" tint="0.39994506668294322"/>
      </top>
      <bottom style="thin">
        <color theme="9" tint="0.39994506668294322"/>
      </bottom>
      <diagonal/>
    </border>
    <border>
      <left style="thin">
        <color theme="9" tint="0.39994506668294322"/>
      </left>
      <right style="thin">
        <color theme="9" tint="0.59999389629810485"/>
      </right>
      <top style="thin">
        <color theme="9" tint="0.39994506668294322"/>
      </top>
      <bottom style="thin">
        <color theme="9" tint="0.39994506668294322"/>
      </bottom>
      <diagonal/>
    </border>
    <border>
      <left style="thin">
        <color theme="9" tint="0.59999389629810485"/>
      </left>
      <right style="thin">
        <color theme="9" tint="0.39994506668294322"/>
      </right>
      <top style="thin">
        <color theme="9" tint="0.39994506668294322"/>
      </top>
      <bottom style="thin">
        <color theme="9" tint="0.39994506668294322"/>
      </bottom>
      <diagonal/>
    </border>
    <border>
      <left style="thin">
        <color theme="9" tint="0.59999389629810485"/>
      </left>
      <right style="thin">
        <color theme="9" tint="0.59999389629810485"/>
      </right>
      <top style="thin">
        <color theme="9" tint="0.59999389629810485"/>
      </top>
      <bottom style="thin">
        <color theme="9" tint="0.39994506668294322"/>
      </bottom>
      <diagonal/>
    </border>
    <border>
      <left style="thin">
        <color theme="9" tint="0.59999389629810485"/>
      </left>
      <right style="thin">
        <color theme="9" tint="0.59999389629810485"/>
      </right>
      <top style="thin">
        <color theme="9" tint="0.39994506668294322"/>
      </top>
      <bottom style="thin">
        <color theme="9" tint="0.39994506668294322"/>
      </bottom>
      <diagonal/>
    </border>
    <border>
      <left style="thin">
        <color theme="9" tint="0.59999389629810485"/>
      </left>
      <right style="thin">
        <color theme="9" tint="0.59999389629810485"/>
      </right>
      <top style="thin">
        <color theme="9" tint="0.39994506668294322"/>
      </top>
      <bottom style="thin">
        <color theme="9" tint="0.59999389629810485"/>
      </bottom>
      <diagonal/>
    </border>
  </borders>
  <cellStyleXfs count="2">
    <xf numFmtId="0" fontId="0" fillId="0" borderId="0"/>
    <xf numFmtId="9" fontId="25" fillId="0" borderId="0" applyFont="0" applyFill="0" applyBorder="0" applyAlignment="0" applyProtection="0"/>
  </cellStyleXfs>
  <cellXfs count="625">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top"/>
    </xf>
    <xf numFmtId="0" fontId="0" fillId="5" borderId="0" xfId="0" applyFill="1" applyAlignment="1">
      <alignment vertical="top"/>
    </xf>
    <xf numFmtId="49" fontId="0" fillId="0" borderId="0" xfId="0" applyNumberFormat="1" applyAlignment="1">
      <alignment vertical="top"/>
    </xf>
    <xf numFmtId="49" fontId="0" fillId="0" borderId="0" xfId="0" applyNumberFormat="1" applyAlignment="1">
      <alignment vertical="top" wrapText="1"/>
    </xf>
    <xf numFmtId="49" fontId="0" fillId="0" borderId="0" xfId="0" applyNumberFormat="1" applyAlignment="1">
      <alignment horizontal="center" vertical="center"/>
    </xf>
    <xf numFmtId="49" fontId="2" fillId="0" borderId="5" xfId="0" applyNumberFormat="1" applyFont="1" applyBorder="1" applyAlignment="1">
      <alignment vertical="center"/>
    </xf>
    <xf numFmtId="49" fontId="3" fillId="0" borderId="9" xfId="0" applyNumberFormat="1" applyFont="1" applyBorder="1" applyAlignment="1">
      <alignment vertical="center" wrapText="1"/>
    </xf>
    <xf numFmtId="49" fontId="0" fillId="0" borderId="0" xfId="0" applyNumberFormat="1" applyAlignment="1">
      <alignment horizontal="left" vertical="top" wrapText="1"/>
    </xf>
    <xf numFmtId="49" fontId="9" fillId="0" borderId="0" xfId="0" applyNumberFormat="1" applyFont="1" applyAlignment="1">
      <alignment horizontal="center" vertical="center"/>
    </xf>
    <xf numFmtId="49" fontId="9" fillId="0" borderId="0" xfId="0" applyNumberFormat="1" applyFont="1" applyAlignment="1">
      <alignment vertical="top"/>
    </xf>
    <xf numFmtId="49" fontId="9" fillId="0" borderId="0" xfId="0" applyNumberFormat="1" applyFont="1" applyAlignment="1">
      <alignment vertical="top" wrapText="1"/>
    </xf>
    <xf numFmtId="49" fontId="5" fillId="0" borderId="5" xfId="0" applyNumberFormat="1" applyFont="1" applyBorder="1" applyAlignment="1">
      <alignment vertical="center"/>
    </xf>
    <xf numFmtId="49" fontId="5" fillId="0" borderId="9" xfId="0" applyNumberFormat="1" applyFont="1" applyBorder="1" applyAlignment="1">
      <alignment vertical="center" wrapText="1"/>
    </xf>
    <xf numFmtId="49" fontId="9" fillId="10" borderId="0" xfId="0" applyNumberFormat="1" applyFont="1" applyFill="1" applyAlignment="1">
      <alignment horizontal="center" vertical="center"/>
    </xf>
    <xf numFmtId="49" fontId="9" fillId="8" borderId="0" xfId="0" applyNumberFormat="1" applyFont="1" applyFill="1" applyAlignment="1">
      <alignment horizontal="center" vertical="center"/>
    </xf>
    <xf numFmtId="49" fontId="9" fillId="6" borderId="0" xfId="0" applyNumberFormat="1" applyFont="1" applyFill="1" applyAlignment="1">
      <alignment horizontal="center" vertical="center"/>
    </xf>
    <xf numFmtId="49" fontId="5" fillId="0" borderId="5" xfId="0" applyNumberFormat="1" applyFont="1" applyBorder="1" applyAlignment="1">
      <alignment horizontal="left" vertical="center"/>
    </xf>
    <xf numFmtId="49" fontId="5" fillId="0" borderId="9" xfId="0" applyNumberFormat="1" applyFont="1" applyBorder="1" applyAlignment="1">
      <alignment horizontal="left" vertical="center" wrapText="1"/>
    </xf>
    <xf numFmtId="49" fontId="8" fillId="2" borderId="0" xfId="0" applyNumberFormat="1" applyFont="1" applyFill="1" applyAlignment="1">
      <alignment horizontal="center" vertical="center"/>
    </xf>
    <xf numFmtId="49" fontId="9" fillId="3" borderId="0" xfId="0" applyNumberFormat="1" applyFont="1" applyFill="1" applyAlignment="1">
      <alignment horizontal="center" vertical="center"/>
    </xf>
    <xf numFmtId="49" fontId="9" fillId="6" borderId="0" xfId="0" applyNumberFormat="1" applyFont="1" applyFill="1" applyAlignment="1">
      <alignment horizontal="left" vertical="top" wrapText="1" indent="2"/>
    </xf>
    <xf numFmtId="49" fontId="9" fillId="6" borderId="0" xfId="0" applyNumberFormat="1" applyFont="1" applyFill="1" applyAlignment="1">
      <alignment vertical="top" wrapText="1"/>
    </xf>
    <xf numFmtId="49" fontId="9" fillId="8" borderId="0" xfId="0" applyNumberFormat="1" applyFont="1" applyFill="1" applyAlignment="1">
      <alignment vertical="top"/>
    </xf>
    <xf numFmtId="49" fontId="9" fillId="8" borderId="0" xfId="0" applyNumberFormat="1" applyFont="1" applyFill="1" applyAlignment="1">
      <alignment vertical="top" wrapText="1"/>
    </xf>
    <xf numFmtId="49" fontId="9" fillId="10" borderId="0" xfId="0" applyNumberFormat="1" applyFont="1" applyFill="1" applyAlignment="1">
      <alignment vertical="top" wrapText="1"/>
    </xf>
    <xf numFmtId="49" fontId="5" fillId="0" borderId="0" xfId="0" applyNumberFormat="1" applyFont="1" applyAlignment="1">
      <alignment horizontal="left" vertical="center"/>
    </xf>
    <xf numFmtId="0" fontId="0" fillId="10" borderId="0" xfId="0" applyFill="1" applyAlignment="1">
      <alignment vertical="top"/>
    </xf>
    <xf numFmtId="49" fontId="9" fillId="7" borderId="12" xfId="0" applyNumberFormat="1" applyFont="1" applyFill="1" applyBorder="1" applyAlignment="1">
      <alignment horizontal="center" vertical="center"/>
    </xf>
    <xf numFmtId="49" fontId="10" fillId="7" borderId="12" xfId="0" applyNumberFormat="1" applyFont="1" applyFill="1" applyBorder="1" applyAlignment="1">
      <alignment horizontal="left" vertical="center" wrapText="1"/>
    </xf>
    <xf numFmtId="49" fontId="9" fillId="7" borderId="12" xfId="0" applyNumberFormat="1" applyFont="1" applyFill="1" applyBorder="1" applyAlignment="1">
      <alignment vertical="top" wrapText="1"/>
    </xf>
    <xf numFmtId="49" fontId="8" fillId="2" borderId="12" xfId="0" applyNumberFormat="1" applyFont="1" applyFill="1" applyBorder="1" applyAlignment="1">
      <alignment horizontal="center" vertical="center"/>
    </xf>
    <xf numFmtId="49" fontId="9" fillId="3" borderId="12" xfId="0" applyNumberFormat="1" applyFont="1" applyFill="1" applyBorder="1" applyAlignment="1">
      <alignment horizontal="center" vertical="center"/>
    </xf>
    <xf numFmtId="49" fontId="10" fillId="3" borderId="12" xfId="0" applyNumberFormat="1" applyFont="1" applyFill="1" applyBorder="1" applyAlignment="1">
      <alignment horizontal="center" vertical="center"/>
    </xf>
    <xf numFmtId="49" fontId="10" fillId="4" borderId="12" xfId="0" applyNumberFormat="1" applyFont="1" applyFill="1" applyBorder="1" applyAlignment="1">
      <alignment horizontal="center" vertical="center"/>
    </xf>
    <xf numFmtId="49" fontId="9" fillId="4" borderId="12" xfId="0" applyNumberFormat="1" applyFont="1" applyFill="1" applyBorder="1" applyAlignment="1">
      <alignment horizontal="center" vertical="center"/>
    </xf>
    <xf numFmtId="0" fontId="0" fillId="8" borderId="12" xfId="0" applyFill="1" applyBorder="1" applyAlignment="1">
      <alignment vertical="top"/>
    </xf>
    <xf numFmtId="49" fontId="9" fillId="9" borderId="0" xfId="0" applyNumberFormat="1" applyFont="1" applyFill="1" applyAlignment="1">
      <alignment vertical="top" wrapText="1"/>
    </xf>
    <xf numFmtId="49" fontId="9" fillId="9" borderId="0" xfId="0" applyNumberFormat="1" applyFont="1" applyFill="1" applyAlignment="1">
      <alignment horizontal="center" vertical="center"/>
    </xf>
    <xf numFmtId="49" fontId="9" fillId="11" borderId="0" xfId="0" applyNumberFormat="1" applyFont="1" applyFill="1" applyAlignment="1">
      <alignment vertical="top" wrapText="1"/>
    </xf>
    <xf numFmtId="49" fontId="9" fillId="11" borderId="0" xfId="0" applyNumberFormat="1" applyFont="1" applyFill="1" applyAlignment="1">
      <alignment horizontal="center" vertical="center"/>
    </xf>
    <xf numFmtId="49" fontId="9" fillId="7" borderId="15" xfId="0" applyNumberFormat="1" applyFont="1" applyFill="1" applyBorder="1" applyAlignment="1">
      <alignment horizontal="center" vertical="center"/>
    </xf>
    <xf numFmtId="49" fontId="9" fillId="6" borderId="1" xfId="0" applyNumberFormat="1" applyFont="1" applyFill="1" applyBorder="1" applyAlignment="1">
      <alignment vertical="top" wrapText="1"/>
    </xf>
    <xf numFmtId="49" fontId="10" fillId="7" borderId="12" xfId="0" applyNumberFormat="1" applyFont="1" applyFill="1" applyBorder="1" applyAlignment="1">
      <alignment horizontal="center" vertical="center"/>
    </xf>
    <xf numFmtId="49" fontId="2" fillId="0" borderId="0" xfId="0" applyNumberFormat="1" applyFont="1" applyAlignment="1">
      <alignment vertical="center"/>
    </xf>
    <xf numFmtId="49" fontId="3" fillId="0" borderId="0" xfId="0" applyNumberFormat="1" applyFont="1" applyAlignment="1">
      <alignment vertical="center" wrapText="1"/>
    </xf>
    <xf numFmtId="0" fontId="9" fillId="0" borderId="0" xfId="0" applyFont="1" applyAlignment="1">
      <alignment vertical="top"/>
    </xf>
    <xf numFmtId="49" fontId="7" fillId="12" borderId="0" xfId="0" applyNumberFormat="1" applyFont="1" applyFill="1" applyAlignment="1">
      <alignment horizontal="center" vertical="top"/>
    </xf>
    <xf numFmtId="49" fontId="5" fillId="17" borderId="0" xfId="0" applyNumberFormat="1" applyFont="1" applyFill="1" applyAlignment="1">
      <alignment horizontal="center" vertical="center"/>
    </xf>
    <xf numFmtId="49" fontId="5" fillId="17" borderId="4" xfId="0" applyNumberFormat="1" applyFont="1" applyFill="1" applyBorder="1" applyAlignment="1">
      <alignment horizontal="left" vertical="center" wrapText="1"/>
    </xf>
    <xf numFmtId="49" fontId="5" fillId="17" borderId="4" xfId="0" applyNumberFormat="1" applyFont="1" applyFill="1" applyBorder="1" applyAlignment="1">
      <alignment horizontal="center" vertical="center" wrapText="1"/>
    </xf>
    <xf numFmtId="49" fontId="0" fillId="0" borderId="0" xfId="0" applyNumberFormat="1" applyAlignment="1">
      <alignment vertical="center"/>
    </xf>
    <xf numFmtId="0" fontId="5" fillId="17" borderId="4" xfId="0" applyFont="1" applyFill="1" applyBorder="1" applyAlignment="1">
      <alignment horizontal="left" vertical="center" wrapText="1"/>
    </xf>
    <xf numFmtId="49" fontId="9" fillId="7" borderId="0" xfId="0" applyNumberFormat="1" applyFont="1" applyFill="1" applyAlignment="1">
      <alignment horizontal="center" vertical="center"/>
    </xf>
    <xf numFmtId="49" fontId="9" fillId="14" borderId="0" xfId="0" applyNumberFormat="1" applyFont="1" applyFill="1" applyAlignment="1">
      <alignment horizontal="center" vertical="center"/>
    </xf>
    <xf numFmtId="49" fontId="9" fillId="3" borderId="16" xfId="0" applyNumberFormat="1" applyFont="1" applyFill="1" applyBorder="1" applyAlignment="1">
      <alignment horizontal="center" vertical="center"/>
    </xf>
    <xf numFmtId="49" fontId="9" fillId="4" borderId="16" xfId="0" applyNumberFormat="1" applyFont="1" applyFill="1" applyBorder="1" applyAlignment="1">
      <alignment horizontal="center" vertical="center"/>
    </xf>
    <xf numFmtId="0" fontId="0" fillId="10" borderId="0" xfId="0" applyFill="1" applyAlignment="1">
      <alignment horizontal="center" vertical="center"/>
    </xf>
    <xf numFmtId="0" fontId="0" fillId="8" borderId="12" xfId="0" applyFill="1" applyBorder="1" applyAlignment="1">
      <alignment horizontal="center" vertical="center"/>
    </xf>
    <xf numFmtId="49" fontId="8" fillId="2" borderId="15" xfId="0" applyNumberFormat="1" applyFont="1" applyFill="1" applyBorder="1" applyAlignment="1">
      <alignment horizontal="center" vertical="center"/>
    </xf>
    <xf numFmtId="0" fontId="2" fillId="17" borderId="9" xfId="0" applyFont="1" applyFill="1" applyBorder="1" applyAlignment="1">
      <alignment horizontal="center" vertical="center" wrapText="1"/>
    </xf>
    <xf numFmtId="0" fontId="3" fillId="0" borderId="0" xfId="0" applyFont="1"/>
    <xf numFmtId="49" fontId="9" fillId="7" borderId="12" xfId="0" applyNumberFormat="1" applyFont="1" applyFill="1" applyBorder="1" applyAlignment="1">
      <alignment horizontal="left" vertical="top"/>
    </xf>
    <xf numFmtId="49" fontId="10" fillId="7" borderId="12" xfId="0" applyNumberFormat="1" applyFont="1" applyFill="1" applyBorder="1" applyAlignment="1">
      <alignment horizontal="left" vertical="top" wrapText="1"/>
    </xf>
    <xf numFmtId="49" fontId="10" fillId="7" borderId="12" xfId="0" applyNumberFormat="1" applyFont="1" applyFill="1" applyBorder="1" applyAlignment="1">
      <alignment horizontal="center" vertical="top"/>
    </xf>
    <xf numFmtId="49" fontId="9" fillId="7" borderId="12" xfId="0" applyNumberFormat="1" applyFont="1" applyFill="1" applyBorder="1" applyAlignment="1">
      <alignment horizontal="center" vertical="top"/>
    </xf>
    <xf numFmtId="49" fontId="10" fillId="7" borderId="0" xfId="0" applyNumberFormat="1" applyFont="1" applyFill="1" applyAlignment="1">
      <alignment horizontal="left" vertical="top"/>
    </xf>
    <xf numFmtId="49" fontId="9" fillId="8" borderId="0" xfId="0" applyNumberFormat="1" applyFont="1" applyFill="1" applyAlignment="1">
      <alignment horizontal="left" vertical="top"/>
    </xf>
    <xf numFmtId="49" fontId="9" fillId="7" borderId="0" xfId="0" applyNumberFormat="1" applyFont="1" applyFill="1" applyAlignment="1">
      <alignment horizontal="left" vertical="top"/>
    </xf>
    <xf numFmtId="49" fontId="10" fillId="8" borderId="0" xfId="0" applyNumberFormat="1" applyFont="1" applyFill="1" applyAlignment="1">
      <alignment horizontal="left" vertical="top"/>
    </xf>
    <xf numFmtId="49" fontId="9" fillId="7" borderId="14" xfId="0" applyNumberFormat="1" applyFont="1" applyFill="1" applyBorder="1" applyAlignment="1">
      <alignment horizontal="left" vertical="top"/>
    </xf>
    <xf numFmtId="49" fontId="9" fillId="7" borderId="12" xfId="0" applyNumberFormat="1" applyFont="1" applyFill="1" applyBorder="1" applyAlignment="1">
      <alignment horizontal="left" vertical="top" wrapText="1"/>
    </xf>
    <xf numFmtId="49" fontId="9" fillId="14" borderId="0" xfId="0" applyNumberFormat="1" applyFont="1" applyFill="1" applyAlignment="1">
      <alignment horizontal="left" vertical="top"/>
    </xf>
    <xf numFmtId="49" fontId="10" fillId="14" borderId="21" xfId="0" applyNumberFormat="1" applyFont="1" applyFill="1" applyBorder="1" applyAlignment="1">
      <alignment horizontal="left" vertical="top" wrapText="1"/>
    </xf>
    <xf numFmtId="49" fontId="9" fillId="14" borderId="12" xfId="0" applyNumberFormat="1" applyFont="1" applyFill="1" applyBorder="1" applyAlignment="1">
      <alignment horizontal="left" vertical="top" wrapText="1"/>
    </xf>
    <xf numFmtId="0" fontId="3" fillId="0" borderId="0" xfId="0" applyFont="1" applyAlignment="1">
      <alignment vertical="top" wrapText="1"/>
    </xf>
    <xf numFmtId="49" fontId="9" fillId="0" borderId="0" xfId="0" applyNumberFormat="1" applyFont="1" applyAlignment="1">
      <alignment horizontal="left" vertical="top" wrapText="1"/>
    </xf>
    <xf numFmtId="49" fontId="9" fillId="10" borderId="0" xfId="0" applyNumberFormat="1" applyFont="1" applyFill="1" applyAlignment="1">
      <alignment horizontal="left" vertical="top" wrapText="1"/>
    </xf>
    <xf numFmtId="49" fontId="9" fillId="8" borderId="0" xfId="0" applyNumberFormat="1" applyFont="1" applyFill="1" applyAlignment="1">
      <alignment horizontal="left" vertical="top" wrapText="1"/>
    </xf>
    <xf numFmtId="49" fontId="3" fillId="0" borderId="0" xfId="0" applyNumberFormat="1" applyFont="1" applyAlignment="1">
      <alignment vertical="top" wrapText="1"/>
    </xf>
    <xf numFmtId="49" fontId="9" fillId="9" borderId="0" xfId="0" applyNumberFormat="1" applyFont="1" applyFill="1" applyAlignment="1">
      <alignment horizontal="left" vertical="top"/>
    </xf>
    <xf numFmtId="49" fontId="0" fillId="0" borderId="0" xfId="0" applyNumberFormat="1" applyAlignment="1">
      <alignment horizontal="center" vertical="top"/>
    </xf>
    <xf numFmtId="49" fontId="5" fillId="0" borderId="0" xfId="0" applyNumberFormat="1" applyFont="1" applyAlignment="1">
      <alignment horizontal="left" vertical="top"/>
    </xf>
    <xf numFmtId="49" fontId="9" fillId="8" borderId="0" xfId="0" applyNumberFormat="1" applyFont="1" applyFill="1" applyAlignment="1">
      <alignment horizontal="center" vertical="top"/>
    </xf>
    <xf numFmtId="49" fontId="9" fillId="6" borderId="0" xfId="0" applyNumberFormat="1" applyFont="1" applyFill="1" applyAlignment="1">
      <alignment horizontal="center" vertical="top"/>
    </xf>
    <xf numFmtId="49" fontId="9" fillId="0" borderId="0" xfId="0" applyNumberFormat="1" applyFont="1" applyAlignment="1">
      <alignment horizontal="center" vertical="top"/>
    </xf>
    <xf numFmtId="49" fontId="9" fillId="9" borderId="0" xfId="0" applyNumberFormat="1" applyFont="1" applyFill="1" applyAlignment="1">
      <alignment horizontal="center" vertical="top"/>
    </xf>
    <xf numFmtId="49" fontId="1" fillId="0" borderId="0" xfId="0" applyNumberFormat="1" applyFont="1" applyAlignment="1">
      <alignment horizontal="left" vertical="top"/>
    </xf>
    <xf numFmtId="49" fontId="0" fillId="0" borderId="0" xfId="0" applyNumberFormat="1" applyAlignment="1">
      <alignment horizontal="left" vertical="top"/>
    </xf>
    <xf numFmtId="49" fontId="7" fillId="10" borderId="0" xfId="0" applyNumberFormat="1" applyFont="1" applyFill="1" applyAlignment="1">
      <alignment horizontal="left" vertical="top"/>
    </xf>
    <xf numFmtId="49" fontId="9" fillId="6" borderId="0" xfId="0" applyNumberFormat="1" applyFont="1" applyFill="1" applyAlignment="1">
      <alignment horizontal="left" vertical="top"/>
    </xf>
    <xf numFmtId="49" fontId="9" fillId="0" borderId="0" xfId="0" applyNumberFormat="1" applyFont="1" applyAlignment="1">
      <alignment horizontal="left" vertical="top"/>
    </xf>
    <xf numFmtId="49" fontId="7" fillId="11" borderId="0" xfId="0" applyNumberFormat="1" applyFont="1" applyFill="1" applyAlignment="1">
      <alignment horizontal="left" vertical="top"/>
    </xf>
    <xf numFmtId="49" fontId="7" fillId="12" borderId="0" xfId="0" applyNumberFormat="1" applyFont="1" applyFill="1" applyAlignment="1">
      <alignment horizontal="left" vertical="top"/>
    </xf>
    <xf numFmtId="49" fontId="9" fillId="15" borderId="0" xfId="0" applyNumberFormat="1" applyFont="1" applyFill="1" applyAlignment="1">
      <alignment horizontal="left" vertical="top"/>
    </xf>
    <xf numFmtId="49" fontId="9" fillId="13" borderId="0" xfId="0" applyNumberFormat="1" applyFont="1" applyFill="1" applyAlignment="1">
      <alignment horizontal="left" vertical="top"/>
    </xf>
    <xf numFmtId="49" fontId="9" fillId="10" borderId="0" xfId="0" applyNumberFormat="1" applyFont="1" applyFill="1" applyAlignment="1">
      <alignment horizontal="center" vertical="top"/>
    </xf>
    <xf numFmtId="49" fontId="9" fillId="11" borderId="0" xfId="0" applyNumberFormat="1" applyFont="1" applyFill="1" applyAlignment="1">
      <alignment horizontal="center" vertical="top"/>
    </xf>
    <xf numFmtId="49" fontId="9" fillId="14" borderId="12" xfId="0" applyNumberFormat="1" applyFont="1" applyFill="1" applyBorder="1" applyAlignment="1">
      <alignment horizontal="center" vertical="top"/>
    </xf>
    <xf numFmtId="0" fontId="9" fillId="15" borderId="3" xfId="0" applyFont="1" applyFill="1" applyBorder="1" applyAlignment="1">
      <alignment vertical="top" wrapText="1"/>
    </xf>
    <xf numFmtId="49" fontId="5" fillId="0" borderId="0" xfId="0" applyNumberFormat="1" applyFont="1" applyAlignment="1">
      <alignment horizontal="center" vertical="top"/>
    </xf>
    <xf numFmtId="49" fontId="10" fillId="8" borderId="0" xfId="0" applyNumberFormat="1" applyFont="1" applyFill="1" applyAlignment="1">
      <alignment horizontal="center" vertical="top"/>
    </xf>
    <xf numFmtId="49" fontId="1" fillId="0" borderId="0" xfId="0" applyNumberFormat="1" applyFont="1" applyAlignment="1">
      <alignment horizontal="center" vertical="top"/>
    </xf>
    <xf numFmtId="0" fontId="13" fillId="0" borderId="0" xfId="0" applyFont="1" applyAlignment="1">
      <alignment vertical="top"/>
    </xf>
    <xf numFmtId="49" fontId="8" fillId="18" borderId="12" xfId="0" applyNumberFormat="1" applyFont="1" applyFill="1" applyBorder="1" applyAlignment="1">
      <alignment horizontal="center" vertical="center"/>
    </xf>
    <xf numFmtId="49" fontId="10" fillId="14" borderId="2" xfId="0" applyNumberFormat="1" applyFont="1" applyFill="1" applyBorder="1" applyAlignment="1">
      <alignment horizontal="left" vertical="top" wrapText="1"/>
    </xf>
    <xf numFmtId="49" fontId="10" fillId="14" borderId="0" xfId="0" applyNumberFormat="1" applyFont="1" applyFill="1" applyAlignment="1">
      <alignment horizontal="center" vertical="center"/>
    </xf>
    <xf numFmtId="49" fontId="10" fillId="14" borderId="12" xfId="0" applyNumberFormat="1" applyFont="1" applyFill="1" applyBorder="1" applyAlignment="1">
      <alignment horizontal="left" vertical="top" wrapText="1"/>
    </xf>
    <xf numFmtId="49" fontId="10" fillId="14" borderId="12" xfId="0" applyNumberFormat="1" applyFont="1" applyFill="1" applyBorder="1" applyAlignment="1">
      <alignment horizontal="center" vertical="top"/>
    </xf>
    <xf numFmtId="49" fontId="10" fillId="11" borderId="0" xfId="0" applyNumberFormat="1" applyFont="1" applyFill="1" applyAlignment="1">
      <alignment horizontal="center" vertical="center"/>
    </xf>
    <xf numFmtId="49" fontId="10" fillId="11" borderId="0" xfId="0" applyNumberFormat="1" applyFont="1" applyFill="1" applyAlignment="1">
      <alignment vertical="top" wrapText="1"/>
    </xf>
    <xf numFmtId="49" fontId="10" fillId="11" borderId="0" xfId="0" applyNumberFormat="1" applyFont="1" applyFill="1" applyAlignment="1">
      <alignment horizontal="center" vertical="top"/>
    </xf>
    <xf numFmtId="49" fontId="10" fillId="9" borderId="0" xfId="0" applyNumberFormat="1" applyFont="1" applyFill="1" applyAlignment="1">
      <alignment horizontal="center" vertical="center"/>
    </xf>
    <xf numFmtId="49" fontId="10" fillId="9" borderId="0" xfId="0" applyNumberFormat="1" applyFont="1" applyFill="1" applyAlignment="1">
      <alignment vertical="top" wrapText="1"/>
    </xf>
    <xf numFmtId="49" fontId="10" fillId="9" borderId="0" xfId="0" applyNumberFormat="1" applyFont="1" applyFill="1" applyAlignment="1">
      <alignment horizontal="center" vertical="top"/>
    </xf>
    <xf numFmtId="49" fontId="10" fillId="14" borderId="21" xfId="0" applyNumberFormat="1" applyFont="1" applyFill="1" applyBorder="1" applyAlignment="1">
      <alignment horizontal="center" vertical="center"/>
    </xf>
    <xf numFmtId="49" fontId="10" fillId="14" borderId="21" xfId="0" applyNumberFormat="1" applyFont="1" applyFill="1" applyBorder="1" applyAlignment="1">
      <alignment horizontal="center" vertical="top"/>
    </xf>
    <xf numFmtId="49" fontId="10" fillId="3" borderId="21" xfId="0" applyNumberFormat="1" applyFont="1" applyFill="1" applyBorder="1" applyAlignment="1">
      <alignment horizontal="center" vertical="center"/>
    </xf>
    <xf numFmtId="49" fontId="10" fillId="4" borderId="21" xfId="0" applyNumberFormat="1" applyFont="1" applyFill="1" applyBorder="1" applyAlignment="1">
      <alignment horizontal="center" vertical="center"/>
    </xf>
    <xf numFmtId="49" fontId="10" fillId="14" borderId="21" xfId="0" quotePrefix="1" applyNumberFormat="1" applyFont="1" applyFill="1" applyBorder="1" applyAlignment="1">
      <alignment horizontal="left" vertical="top" wrapText="1"/>
    </xf>
    <xf numFmtId="49" fontId="10" fillId="14" borderId="21" xfId="0" applyNumberFormat="1" applyFont="1" applyFill="1" applyBorder="1" applyAlignment="1">
      <alignment vertical="top" wrapText="1"/>
    </xf>
    <xf numFmtId="49" fontId="10" fillId="14" borderId="21" xfId="0" applyNumberFormat="1" applyFont="1" applyFill="1" applyBorder="1" applyAlignment="1">
      <alignment vertical="center" wrapText="1"/>
    </xf>
    <xf numFmtId="49" fontId="10" fillId="16" borderId="0" xfId="0" applyNumberFormat="1" applyFont="1" applyFill="1" applyAlignment="1">
      <alignment horizontal="center" vertical="center"/>
    </xf>
    <xf numFmtId="49" fontId="10" fillId="16" borderId="21" xfId="0" applyNumberFormat="1" applyFont="1" applyFill="1" applyBorder="1" applyAlignment="1">
      <alignment horizontal="center" vertical="center"/>
    </xf>
    <xf numFmtId="0" fontId="10" fillId="13" borderId="2" xfId="0" applyFont="1" applyFill="1" applyBorder="1" applyAlignment="1">
      <alignment horizontal="left" vertical="top" wrapText="1"/>
    </xf>
    <xf numFmtId="0" fontId="14" fillId="13" borderId="2" xfId="0" applyFont="1" applyFill="1" applyBorder="1" applyAlignment="1">
      <alignment horizontal="center" vertical="top" wrapText="1"/>
    </xf>
    <xf numFmtId="0" fontId="10" fillId="13" borderId="2" xfId="0" applyFont="1" applyFill="1" applyBorder="1" applyAlignment="1">
      <alignment horizontal="center" vertical="top" wrapText="1"/>
    </xf>
    <xf numFmtId="0" fontId="10" fillId="13" borderId="2" xfId="0" applyFont="1" applyFill="1" applyBorder="1" applyAlignment="1">
      <alignment horizontal="left" vertical="center" wrapText="1"/>
    </xf>
    <xf numFmtId="49" fontId="10" fillId="7" borderId="12" xfId="0" applyNumberFormat="1" applyFont="1" applyFill="1" applyBorder="1" applyAlignment="1">
      <alignment horizontal="center" vertical="top" wrapText="1"/>
    </xf>
    <xf numFmtId="49" fontId="10" fillId="10" borderId="0" xfId="0" applyNumberFormat="1" applyFont="1" applyFill="1" applyAlignment="1">
      <alignment horizontal="center" vertical="top"/>
    </xf>
    <xf numFmtId="49" fontId="10" fillId="7" borderId="29" xfId="0" applyNumberFormat="1" applyFont="1" applyFill="1" applyBorder="1" applyAlignment="1">
      <alignment horizontal="left" vertical="top"/>
    </xf>
    <xf numFmtId="49" fontId="5" fillId="0" borderId="0" xfId="0" applyNumberFormat="1" applyFont="1" applyAlignment="1">
      <alignment horizontal="center" vertical="center"/>
    </xf>
    <xf numFmtId="49" fontId="9" fillId="7" borderId="24" xfId="0" applyNumberFormat="1" applyFont="1" applyFill="1" applyBorder="1" applyAlignment="1">
      <alignment horizontal="left" vertical="top"/>
    </xf>
    <xf numFmtId="49" fontId="9" fillId="7" borderId="35" xfId="0" applyNumberFormat="1" applyFont="1" applyFill="1" applyBorder="1" applyAlignment="1">
      <alignment horizontal="left" vertical="top"/>
    </xf>
    <xf numFmtId="49" fontId="10" fillId="7" borderId="14" xfId="0" applyNumberFormat="1" applyFont="1" applyFill="1" applyBorder="1" applyAlignment="1">
      <alignment horizontal="left" vertical="top"/>
    </xf>
    <xf numFmtId="49" fontId="9" fillId="7" borderId="38" xfId="0" applyNumberFormat="1" applyFont="1" applyFill="1" applyBorder="1" applyAlignment="1">
      <alignment horizontal="left" vertical="center"/>
    </xf>
    <xf numFmtId="49" fontId="10" fillId="7" borderId="38" xfId="0" applyNumberFormat="1" applyFont="1" applyFill="1" applyBorder="1" applyAlignment="1">
      <alignment horizontal="left" vertical="top" wrapText="1" indent="2"/>
    </xf>
    <xf numFmtId="49" fontId="10" fillId="7" borderId="38" xfId="0" applyNumberFormat="1" applyFont="1" applyFill="1" applyBorder="1" applyAlignment="1">
      <alignment horizontal="left" vertical="top" wrapText="1"/>
    </xf>
    <xf numFmtId="49" fontId="10" fillId="7" borderId="38" xfId="0" applyNumberFormat="1" applyFont="1" applyFill="1" applyBorder="1" applyAlignment="1">
      <alignment vertical="top"/>
    </xf>
    <xf numFmtId="49" fontId="10" fillId="7" borderId="30" xfId="0" applyNumberFormat="1" applyFont="1" applyFill="1" applyBorder="1" applyAlignment="1">
      <alignment horizontal="left" vertical="top" wrapText="1" indent="2"/>
    </xf>
    <xf numFmtId="49" fontId="10" fillId="7" borderId="11" xfId="0" applyNumberFormat="1" applyFont="1" applyFill="1" applyBorder="1" applyAlignment="1">
      <alignment horizontal="left" vertical="top"/>
    </xf>
    <xf numFmtId="49" fontId="10" fillId="7" borderId="9" xfId="0" applyNumberFormat="1" applyFont="1" applyFill="1" applyBorder="1" applyAlignment="1">
      <alignment horizontal="left" vertical="top" wrapText="1" indent="2"/>
    </xf>
    <xf numFmtId="49" fontId="10" fillId="8" borderId="14" xfId="0" applyNumberFormat="1" applyFont="1" applyFill="1" applyBorder="1" applyAlignment="1">
      <alignment horizontal="left" vertical="top"/>
    </xf>
    <xf numFmtId="49" fontId="9" fillId="14" borderId="8" xfId="0" applyNumberFormat="1" applyFont="1" applyFill="1" applyBorder="1" applyAlignment="1">
      <alignment horizontal="left" vertical="top" wrapText="1"/>
    </xf>
    <xf numFmtId="49" fontId="10" fillId="14" borderId="8" xfId="0" applyNumberFormat="1" applyFont="1" applyFill="1" applyBorder="1" applyAlignment="1">
      <alignment horizontal="left" vertical="top" wrapText="1"/>
    </xf>
    <xf numFmtId="49" fontId="10" fillId="14" borderId="59" xfId="0" applyNumberFormat="1" applyFont="1" applyFill="1" applyBorder="1" applyAlignment="1">
      <alignment horizontal="left" vertical="top" wrapText="1" indent="1"/>
    </xf>
    <xf numFmtId="49" fontId="10" fillId="14" borderId="59" xfId="0" applyNumberFormat="1" applyFont="1" applyFill="1" applyBorder="1" applyAlignment="1">
      <alignment horizontal="left" vertical="top" wrapText="1" indent="2"/>
    </xf>
    <xf numFmtId="49" fontId="10" fillId="14" borderId="59" xfId="0" applyNumberFormat="1" applyFont="1" applyFill="1" applyBorder="1" applyAlignment="1">
      <alignment horizontal="left" vertical="top" wrapText="1"/>
    </xf>
    <xf numFmtId="0" fontId="10" fillId="13" borderId="8" xfId="0" applyFont="1" applyFill="1" applyBorder="1" applyAlignment="1">
      <alignment horizontal="left" vertical="top" wrapText="1"/>
    </xf>
    <xf numFmtId="49" fontId="10" fillId="14" borderId="0" xfId="0" applyNumberFormat="1" applyFont="1" applyFill="1" applyAlignment="1">
      <alignment horizontal="left" vertical="top"/>
    </xf>
    <xf numFmtId="49" fontId="9" fillId="7" borderId="66" xfId="0" applyNumberFormat="1" applyFont="1" applyFill="1" applyBorder="1" applyAlignment="1">
      <alignment horizontal="left" vertical="top"/>
    </xf>
    <xf numFmtId="0" fontId="15" fillId="0" borderId="0" xfId="0" applyFont="1" applyAlignment="1">
      <alignment vertical="top" wrapText="1"/>
    </xf>
    <xf numFmtId="0" fontId="16" fillId="0" borderId="0" xfId="0" applyFont="1" applyAlignment="1">
      <alignment horizontal="center" vertical="center" wrapText="1"/>
    </xf>
    <xf numFmtId="0" fontId="18" fillId="0" borderId="0" xfId="0" applyFont="1" applyAlignment="1">
      <alignment vertical="top" wrapText="1"/>
    </xf>
    <xf numFmtId="49" fontId="10" fillId="13" borderId="0" xfId="0" applyNumberFormat="1" applyFont="1" applyFill="1" applyAlignment="1">
      <alignment horizontal="left" vertical="top"/>
    </xf>
    <xf numFmtId="0" fontId="10" fillId="13" borderId="2" xfId="0" applyFont="1" applyFill="1" applyBorder="1" applyAlignment="1">
      <alignment vertical="top" wrapText="1"/>
    </xf>
    <xf numFmtId="0" fontId="9" fillId="13" borderId="2" xfId="0" applyFont="1" applyFill="1" applyBorder="1" applyAlignment="1">
      <alignment horizontal="left" vertical="top" wrapText="1"/>
    </xf>
    <xf numFmtId="0" fontId="9" fillId="13" borderId="2" xfId="0" applyFont="1" applyFill="1" applyBorder="1" applyAlignment="1">
      <alignment horizontal="left" vertical="center" wrapText="1"/>
    </xf>
    <xf numFmtId="0" fontId="9" fillId="13" borderId="2" xfId="0" applyFont="1" applyFill="1" applyBorder="1" applyAlignment="1">
      <alignment vertical="top" wrapText="1"/>
    </xf>
    <xf numFmtId="0" fontId="9" fillId="13" borderId="2" xfId="0" applyFont="1" applyFill="1" applyBorder="1" applyAlignment="1">
      <alignment horizontal="center" vertical="top" wrapText="1"/>
    </xf>
    <xf numFmtId="0" fontId="19" fillId="0" borderId="0" xfId="0" applyFont="1" applyAlignment="1">
      <alignment vertical="top" wrapText="1"/>
    </xf>
    <xf numFmtId="0" fontId="0" fillId="0" borderId="0" xfId="0" applyAlignment="1">
      <alignment horizontal="right" vertical="top"/>
    </xf>
    <xf numFmtId="0" fontId="9" fillId="13" borderId="8" xfId="0" applyFont="1" applyFill="1" applyBorder="1" applyAlignment="1">
      <alignment horizontal="left" vertical="top" wrapText="1"/>
    </xf>
    <xf numFmtId="0" fontId="9" fillId="13" borderId="8" xfId="0" applyFont="1" applyFill="1" applyBorder="1" applyAlignment="1">
      <alignment horizontal="left" vertical="top" wrapText="1" indent="2"/>
    </xf>
    <xf numFmtId="0" fontId="11" fillId="13" borderId="8" xfId="0" applyFont="1" applyFill="1" applyBorder="1" applyAlignment="1">
      <alignment horizontal="left" vertical="top" wrapText="1" indent="2"/>
    </xf>
    <xf numFmtId="49" fontId="9" fillId="15" borderId="39" xfId="0" applyNumberFormat="1" applyFont="1" applyFill="1" applyBorder="1" applyAlignment="1">
      <alignment horizontal="left" vertical="top"/>
    </xf>
    <xf numFmtId="49" fontId="10" fillId="13" borderId="42" xfId="0" applyNumberFormat="1" applyFont="1" applyFill="1" applyBorder="1" applyAlignment="1">
      <alignment horizontal="left" vertical="top"/>
    </xf>
    <xf numFmtId="49" fontId="9" fillId="15" borderId="42" xfId="0" applyNumberFormat="1" applyFont="1" applyFill="1" applyBorder="1" applyAlignment="1">
      <alignment horizontal="left" vertical="top"/>
    </xf>
    <xf numFmtId="49" fontId="9" fillId="13" borderId="42" xfId="0" applyNumberFormat="1" applyFont="1" applyFill="1" applyBorder="1" applyAlignment="1">
      <alignment horizontal="left" vertical="top"/>
    </xf>
    <xf numFmtId="49" fontId="9" fillId="13" borderId="52" xfId="0" applyNumberFormat="1" applyFont="1" applyFill="1" applyBorder="1" applyAlignment="1">
      <alignment horizontal="left" vertical="top"/>
    </xf>
    <xf numFmtId="0" fontId="20" fillId="0" borderId="0" xfId="0" applyFont="1" applyAlignment="1">
      <alignment vertical="top" wrapText="1"/>
    </xf>
    <xf numFmtId="0" fontId="21" fillId="5" borderId="0" xfId="0" applyFont="1" applyFill="1" applyAlignment="1">
      <alignment vertical="top" wrapText="1"/>
    </xf>
    <xf numFmtId="0" fontId="20" fillId="5" borderId="0" xfId="0" applyFont="1" applyFill="1" applyAlignment="1">
      <alignment vertical="top" wrapText="1"/>
    </xf>
    <xf numFmtId="0" fontId="15" fillId="5" borderId="0" xfId="0" applyFont="1" applyFill="1" applyAlignment="1">
      <alignment vertical="top" wrapText="1"/>
    </xf>
    <xf numFmtId="0" fontId="21" fillId="0" borderId="0" xfId="0" applyFont="1" applyAlignment="1">
      <alignment vertical="top" wrapText="1"/>
    </xf>
    <xf numFmtId="0" fontId="19" fillId="5" borderId="0" xfId="0" applyFont="1" applyFill="1" applyAlignment="1">
      <alignment vertical="top" wrapText="1"/>
    </xf>
    <xf numFmtId="0" fontId="15" fillId="0" borderId="0" xfId="0" applyFont="1" applyAlignment="1">
      <alignment horizontal="left" vertical="top" wrapText="1"/>
    </xf>
    <xf numFmtId="49" fontId="10" fillId="9" borderId="0" xfId="0" applyNumberFormat="1" applyFont="1" applyFill="1" applyAlignment="1">
      <alignment vertical="center" wrapText="1"/>
    </xf>
    <xf numFmtId="49" fontId="10" fillId="9" borderId="58" xfId="0" applyNumberFormat="1" applyFont="1" applyFill="1" applyBorder="1" applyAlignment="1">
      <alignment vertical="center" wrapText="1"/>
    </xf>
    <xf numFmtId="49" fontId="9" fillId="7" borderId="15" xfId="0" applyNumberFormat="1" applyFont="1" applyFill="1" applyBorder="1" applyAlignment="1">
      <alignment vertical="top" wrapText="1"/>
    </xf>
    <xf numFmtId="0" fontId="9" fillId="7" borderId="19" xfId="0" applyFont="1" applyFill="1" applyBorder="1" applyAlignment="1">
      <alignment vertical="top" wrapText="1"/>
    </xf>
    <xf numFmtId="0" fontId="9" fillId="7" borderId="18" xfId="0" applyFont="1" applyFill="1" applyBorder="1" applyAlignment="1">
      <alignment horizontal="center" vertical="top" wrapText="1"/>
    </xf>
    <xf numFmtId="49" fontId="9" fillId="7" borderId="15" xfId="0" applyNumberFormat="1" applyFont="1" applyFill="1" applyBorder="1" applyAlignment="1">
      <alignment horizontal="center" vertical="top" wrapText="1"/>
    </xf>
    <xf numFmtId="49" fontId="9" fillId="10" borderId="0" xfId="0" applyNumberFormat="1" applyFont="1" applyFill="1" applyAlignment="1">
      <alignment horizontal="left" vertical="top"/>
    </xf>
    <xf numFmtId="49" fontId="9" fillId="10" borderId="0" xfId="0" applyNumberFormat="1" applyFont="1" applyFill="1" applyAlignment="1">
      <alignment vertical="top"/>
    </xf>
    <xf numFmtId="49" fontId="9" fillId="6" borderId="0" xfId="0" applyNumberFormat="1" applyFont="1" applyFill="1" applyAlignment="1">
      <alignment vertical="top"/>
    </xf>
    <xf numFmtId="49" fontId="0" fillId="10" borderId="0" xfId="0" applyNumberFormat="1" applyFill="1" applyAlignment="1">
      <alignment vertical="top"/>
    </xf>
    <xf numFmtId="49" fontId="0" fillId="8" borderId="12" xfId="0" applyNumberFormat="1" applyFill="1" applyBorder="1" applyAlignment="1">
      <alignment vertical="top"/>
    </xf>
    <xf numFmtId="49" fontId="9" fillId="11" borderId="0" xfId="0" applyNumberFormat="1" applyFont="1" applyFill="1" applyAlignment="1">
      <alignment vertical="top"/>
    </xf>
    <xf numFmtId="49" fontId="9" fillId="9" borderId="0" xfId="0" applyNumberFormat="1" applyFont="1" applyFill="1" applyAlignment="1">
      <alignment vertical="top"/>
    </xf>
    <xf numFmtId="49" fontId="10" fillId="11" borderId="0" xfId="0" applyNumberFormat="1" applyFont="1" applyFill="1" applyAlignment="1">
      <alignment vertical="top"/>
    </xf>
    <xf numFmtId="49" fontId="10" fillId="9" borderId="0" xfId="0" applyNumberFormat="1" applyFont="1" applyFill="1" applyAlignment="1">
      <alignment vertical="top"/>
    </xf>
    <xf numFmtId="49" fontId="15" fillId="0" borderId="0" xfId="0" applyNumberFormat="1" applyFont="1" applyAlignment="1">
      <alignment horizontal="left" vertical="top" wrapText="1"/>
    </xf>
    <xf numFmtId="49" fontId="10" fillId="7" borderId="15" xfId="0" applyNumberFormat="1" applyFont="1" applyFill="1" applyBorder="1" applyAlignment="1">
      <alignment vertical="top" wrapText="1"/>
    </xf>
    <xf numFmtId="49" fontId="9" fillId="7" borderId="18" xfId="0" applyNumberFormat="1" applyFont="1" applyFill="1" applyBorder="1" applyAlignment="1">
      <alignment vertical="top" wrapText="1"/>
    </xf>
    <xf numFmtId="49" fontId="9" fillId="14" borderId="0" xfId="0" applyNumberFormat="1" applyFont="1" applyFill="1" applyAlignment="1" applyProtection="1">
      <alignment horizontal="left" vertical="top"/>
      <protection locked="0"/>
    </xf>
    <xf numFmtId="49" fontId="12" fillId="14" borderId="59" xfId="0" applyNumberFormat="1" applyFont="1" applyFill="1" applyBorder="1" applyAlignment="1" applyProtection="1">
      <alignment horizontal="left" vertical="top" wrapText="1"/>
      <protection locked="0"/>
    </xf>
    <xf numFmtId="49" fontId="10" fillId="14" borderId="21" xfId="0" applyNumberFormat="1" applyFont="1" applyFill="1" applyBorder="1" applyAlignment="1" applyProtection="1">
      <alignment horizontal="left" vertical="top" wrapText="1"/>
      <protection locked="0"/>
    </xf>
    <xf numFmtId="49" fontId="10" fillId="14" borderId="21" xfId="0" applyNumberFormat="1" applyFont="1" applyFill="1" applyBorder="1" applyAlignment="1" applyProtection="1">
      <alignment horizontal="center" vertical="center"/>
      <protection locked="0"/>
    </xf>
    <xf numFmtId="49" fontId="10" fillId="14" borderId="21" xfId="0" applyNumberFormat="1" applyFont="1" applyFill="1" applyBorder="1" applyAlignment="1" applyProtection="1">
      <alignment horizontal="center" vertical="top"/>
      <protection locked="0"/>
    </xf>
    <xf numFmtId="0" fontId="15" fillId="0" borderId="0" xfId="0" applyFont="1" applyAlignment="1" applyProtection="1">
      <alignment vertical="top" wrapText="1"/>
      <protection locked="0"/>
    </xf>
    <xf numFmtId="0" fontId="0" fillId="0" borderId="0" xfId="0" applyAlignment="1" applyProtection="1">
      <alignment vertical="top"/>
      <protection locked="0"/>
    </xf>
    <xf numFmtId="49" fontId="10" fillId="7" borderId="12" xfId="0" applyNumberFormat="1" applyFont="1" applyFill="1" applyBorder="1" applyAlignment="1">
      <alignment horizontal="right" vertical="top" wrapText="1"/>
    </xf>
    <xf numFmtId="49" fontId="9" fillId="7" borderId="12" xfId="0" applyNumberFormat="1" applyFont="1" applyFill="1" applyBorder="1" applyAlignment="1">
      <alignment horizontal="right" vertical="top"/>
    </xf>
    <xf numFmtId="49" fontId="8" fillId="2" borderId="21" xfId="0" applyNumberFormat="1" applyFont="1" applyFill="1" applyBorder="1" applyAlignment="1" applyProtection="1">
      <alignment horizontal="center" vertical="center"/>
      <protection locked="0"/>
    </xf>
    <xf numFmtId="49" fontId="8" fillId="10" borderId="0" xfId="0" applyNumberFormat="1" applyFont="1" applyFill="1" applyAlignment="1">
      <alignment horizontal="left" vertical="top"/>
    </xf>
    <xf numFmtId="49" fontId="9" fillId="19" borderId="38" xfId="0" applyNumberFormat="1" applyFont="1" applyFill="1" applyBorder="1" applyAlignment="1">
      <alignment horizontal="left" vertical="center"/>
    </xf>
    <xf numFmtId="49" fontId="10" fillId="19" borderId="12" xfId="0" applyNumberFormat="1" applyFont="1" applyFill="1" applyBorder="1" applyAlignment="1">
      <alignment horizontal="left" vertical="center" wrapText="1"/>
    </xf>
    <xf numFmtId="49" fontId="9" fillId="19" borderId="34" xfId="0" applyNumberFormat="1" applyFont="1" applyFill="1" applyBorder="1" applyAlignment="1">
      <alignment horizontal="left" vertical="top"/>
    </xf>
    <xf numFmtId="49" fontId="9" fillId="19" borderId="12" xfId="0" applyNumberFormat="1" applyFont="1" applyFill="1" applyBorder="1" applyAlignment="1">
      <alignment horizontal="center" vertical="center"/>
    </xf>
    <xf numFmtId="49" fontId="9" fillId="19" borderId="12" xfId="0" applyNumberFormat="1" applyFont="1" applyFill="1" applyBorder="1" applyAlignment="1">
      <alignment horizontal="left" vertical="top" wrapText="1"/>
    </xf>
    <xf numFmtId="49" fontId="9" fillId="19" borderId="12" xfId="0" applyNumberFormat="1" applyFont="1" applyFill="1" applyBorder="1" applyAlignment="1">
      <alignment horizontal="center" vertical="top"/>
    </xf>
    <xf numFmtId="49" fontId="10" fillId="19" borderId="38" xfId="0" applyNumberFormat="1" applyFont="1" applyFill="1" applyBorder="1" applyAlignment="1">
      <alignment horizontal="left" vertical="center" wrapText="1"/>
    </xf>
    <xf numFmtId="49" fontId="10" fillId="19" borderId="12" xfId="0" applyNumberFormat="1" applyFont="1" applyFill="1" applyBorder="1" applyAlignment="1">
      <alignment horizontal="center" vertical="center"/>
    </xf>
    <xf numFmtId="49" fontId="10" fillId="19" borderId="12" xfId="0" applyNumberFormat="1" applyFont="1" applyFill="1" applyBorder="1" applyAlignment="1">
      <alignment horizontal="left" vertical="top" wrapText="1"/>
    </xf>
    <xf numFmtId="49" fontId="10" fillId="19" borderId="12" xfId="0" applyNumberFormat="1" applyFont="1" applyFill="1" applyBorder="1" applyAlignment="1">
      <alignment horizontal="center" vertical="top"/>
    </xf>
    <xf numFmtId="49" fontId="10" fillId="19" borderId="14" xfId="0" applyNumberFormat="1" applyFont="1" applyFill="1" applyBorder="1" applyAlignment="1">
      <alignment horizontal="left" vertical="top"/>
    </xf>
    <xf numFmtId="49" fontId="10" fillId="19" borderId="12" xfId="0" applyNumberFormat="1" applyFont="1" applyFill="1" applyBorder="1" applyAlignment="1">
      <alignment horizontal="left" vertical="top"/>
    </xf>
    <xf numFmtId="49" fontId="10" fillId="19" borderId="12" xfId="0" quotePrefix="1" applyNumberFormat="1" applyFont="1" applyFill="1" applyBorder="1" applyAlignment="1">
      <alignment horizontal="left" vertical="top" wrapText="1"/>
    </xf>
    <xf numFmtId="49" fontId="9" fillId="19" borderId="14" xfId="0" applyNumberFormat="1" applyFont="1" applyFill="1" applyBorder="1" applyAlignment="1">
      <alignment horizontal="left" vertical="top"/>
    </xf>
    <xf numFmtId="49" fontId="9" fillId="19" borderId="12" xfId="0" applyNumberFormat="1" applyFont="1" applyFill="1" applyBorder="1" applyAlignment="1">
      <alignment horizontal="left" vertical="top"/>
    </xf>
    <xf numFmtId="49" fontId="10" fillId="19" borderId="38" xfId="0" applyNumberFormat="1" applyFont="1" applyFill="1" applyBorder="1" applyAlignment="1">
      <alignment horizontal="left" vertical="top" wrapText="1" indent="2"/>
    </xf>
    <xf numFmtId="49" fontId="9" fillId="19" borderId="12" xfId="0" applyNumberFormat="1" applyFont="1" applyFill="1" applyBorder="1" applyAlignment="1">
      <alignment vertical="top" wrapText="1"/>
    </xf>
    <xf numFmtId="49" fontId="10" fillId="19" borderId="0" xfId="0" applyNumberFormat="1" applyFont="1" applyFill="1" applyAlignment="1">
      <alignment horizontal="left" vertical="top"/>
    </xf>
    <xf numFmtId="49" fontId="10" fillId="19" borderId="38" xfId="0" applyNumberFormat="1" applyFont="1" applyFill="1" applyBorder="1" applyAlignment="1">
      <alignment horizontal="left" vertical="top"/>
    </xf>
    <xf numFmtId="49" fontId="10" fillId="19" borderId="27" xfId="0" applyNumberFormat="1" applyFont="1" applyFill="1" applyBorder="1" applyAlignment="1">
      <alignment horizontal="left" vertical="top"/>
    </xf>
    <xf numFmtId="49" fontId="10" fillId="19" borderId="38" xfId="0" applyNumberFormat="1" applyFont="1" applyFill="1" applyBorder="1" applyAlignment="1">
      <alignment horizontal="left" vertical="top" wrapText="1"/>
    </xf>
    <xf numFmtId="49" fontId="9" fillId="19" borderId="12" xfId="0" applyNumberFormat="1" applyFont="1" applyFill="1" applyBorder="1" applyAlignment="1">
      <alignment vertical="top"/>
    </xf>
    <xf numFmtId="49" fontId="11" fillId="19" borderId="12" xfId="0" applyNumberFormat="1" applyFont="1" applyFill="1" applyBorder="1" applyAlignment="1">
      <alignment horizontal="center" vertical="top"/>
    </xf>
    <xf numFmtId="49" fontId="9" fillId="19" borderId="0" xfId="0" applyNumberFormat="1" applyFont="1" applyFill="1" applyAlignment="1">
      <alignment horizontal="left" vertical="top"/>
    </xf>
    <xf numFmtId="49" fontId="10" fillId="19" borderId="12" xfId="0" applyNumberFormat="1" applyFont="1" applyFill="1" applyBorder="1" applyAlignment="1">
      <alignment vertical="center" wrapText="1"/>
    </xf>
    <xf numFmtId="0" fontId="10" fillId="19" borderId="12" xfId="0" applyFont="1" applyFill="1" applyBorder="1" applyAlignment="1">
      <alignment horizontal="left" vertical="top" wrapText="1"/>
    </xf>
    <xf numFmtId="49" fontId="9" fillId="19" borderId="36" xfId="0" applyNumberFormat="1" applyFont="1" applyFill="1" applyBorder="1" applyAlignment="1">
      <alignment horizontal="left" vertical="top"/>
    </xf>
    <xf numFmtId="49" fontId="9" fillId="19" borderId="18" xfId="0" applyNumberFormat="1" applyFont="1" applyFill="1" applyBorder="1" applyAlignment="1">
      <alignment horizontal="left" vertical="top"/>
    </xf>
    <xf numFmtId="49" fontId="10" fillId="19" borderId="10" xfId="0" applyNumberFormat="1" applyFont="1" applyFill="1" applyBorder="1" applyAlignment="1">
      <alignment horizontal="left" vertical="top" wrapText="1" indent="2"/>
    </xf>
    <xf numFmtId="49" fontId="9" fillId="19" borderId="38" xfId="0" applyNumberFormat="1" applyFont="1" applyFill="1" applyBorder="1" applyAlignment="1">
      <alignment horizontal="left" vertical="top" wrapText="1" indent="2"/>
    </xf>
    <xf numFmtId="49" fontId="9" fillId="19" borderId="12" xfId="0" applyNumberFormat="1" applyFont="1" applyFill="1" applyBorder="1" applyAlignment="1">
      <alignment horizontal="center" vertical="top" wrapText="1"/>
    </xf>
    <xf numFmtId="49" fontId="4" fillId="0" borderId="0" xfId="0" applyNumberFormat="1" applyFont="1" applyAlignment="1">
      <alignment horizontal="center" vertical="top"/>
    </xf>
    <xf numFmtId="49" fontId="12" fillId="0" borderId="0" xfId="0" applyNumberFormat="1" applyFont="1" applyAlignment="1">
      <alignment horizontal="center" vertical="top"/>
    </xf>
    <xf numFmtId="49" fontId="10" fillId="6" borderId="0" xfId="0" applyNumberFormat="1" applyFont="1" applyFill="1" applyAlignment="1">
      <alignment horizontal="center" vertical="top"/>
    </xf>
    <xf numFmtId="49" fontId="24" fillId="0" borderId="0" xfId="0" applyNumberFormat="1" applyFont="1" applyAlignment="1">
      <alignment horizontal="center" vertical="top"/>
    </xf>
    <xf numFmtId="0" fontId="4" fillId="0" borderId="0" xfId="0" applyFont="1" applyAlignment="1">
      <alignment horizontal="center" vertical="top"/>
    </xf>
    <xf numFmtId="49" fontId="8" fillId="2" borderId="21" xfId="0" applyNumberFormat="1" applyFont="1" applyFill="1" applyBorder="1" applyAlignment="1">
      <alignment horizontal="center" vertical="center"/>
    </xf>
    <xf numFmtId="49" fontId="8" fillId="7" borderId="12" xfId="0" applyNumberFormat="1" applyFont="1" applyFill="1" applyBorder="1" applyAlignment="1">
      <alignment horizontal="center" vertical="center"/>
    </xf>
    <xf numFmtId="49" fontId="8" fillId="19" borderId="12" xfId="0" applyNumberFormat="1" applyFont="1" applyFill="1" applyBorder="1" applyAlignment="1">
      <alignment horizontal="center" vertical="center"/>
    </xf>
    <xf numFmtId="49" fontId="9" fillId="7" borderId="116" xfId="0" applyNumberFormat="1" applyFont="1" applyFill="1" applyBorder="1" applyAlignment="1">
      <alignment horizontal="center" vertical="top"/>
    </xf>
    <xf numFmtId="49" fontId="9" fillId="7" borderId="38" xfId="0" applyNumberFormat="1" applyFont="1" applyFill="1" applyBorder="1" applyAlignment="1">
      <alignment horizontal="center" vertical="center"/>
    </xf>
    <xf numFmtId="49" fontId="8" fillId="7" borderId="15" xfId="0" applyNumberFormat="1" applyFont="1" applyFill="1" applyBorder="1" applyAlignment="1">
      <alignment horizontal="center" vertical="center"/>
    </xf>
    <xf numFmtId="49" fontId="8" fillId="7" borderId="38" xfId="0" applyNumberFormat="1" applyFont="1" applyFill="1" applyBorder="1" applyAlignment="1">
      <alignment horizontal="center" vertical="center"/>
    </xf>
    <xf numFmtId="49" fontId="9" fillId="7" borderId="117" xfId="0" applyNumberFormat="1" applyFont="1" applyFill="1" applyBorder="1" applyAlignment="1">
      <alignment horizontal="center" vertical="top"/>
    </xf>
    <xf numFmtId="49" fontId="8" fillId="7" borderId="118" xfId="0" applyNumberFormat="1" applyFont="1" applyFill="1" applyBorder="1" applyAlignment="1">
      <alignment horizontal="center" vertical="center"/>
    </xf>
    <xf numFmtId="49" fontId="10" fillId="7" borderId="14" xfId="0" applyNumberFormat="1" applyFont="1" applyFill="1" applyBorder="1" applyAlignment="1">
      <alignment horizontal="left" vertical="top" wrapText="1"/>
    </xf>
    <xf numFmtId="49" fontId="8" fillId="7" borderId="119" xfId="0" applyNumberFormat="1" applyFont="1" applyFill="1" applyBorder="1" applyAlignment="1">
      <alignment horizontal="center" vertical="center"/>
    </xf>
    <xf numFmtId="49" fontId="8" fillId="7" borderId="120" xfId="0" applyNumberFormat="1" applyFont="1" applyFill="1" applyBorder="1" applyAlignment="1">
      <alignment horizontal="center" vertical="center"/>
    </xf>
    <xf numFmtId="49" fontId="8" fillId="7" borderId="121" xfId="0" applyNumberFormat="1" applyFont="1" applyFill="1" applyBorder="1" applyAlignment="1">
      <alignment horizontal="center" vertical="center"/>
    </xf>
    <xf numFmtId="49" fontId="9" fillId="7" borderId="16" xfId="0" applyNumberFormat="1" applyFont="1" applyFill="1" applyBorder="1" applyAlignment="1">
      <alignment horizontal="center" vertical="center"/>
    </xf>
    <xf numFmtId="49" fontId="8" fillId="14" borderId="21" xfId="0" applyNumberFormat="1" applyFont="1" applyFill="1" applyBorder="1" applyAlignment="1" applyProtection="1">
      <alignment horizontal="center" vertical="center"/>
      <protection locked="0"/>
    </xf>
    <xf numFmtId="49" fontId="8" fillId="14" borderId="0" xfId="0" applyNumberFormat="1" applyFont="1" applyFill="1" applyAlignment="1">
      <alignment horizontal="center" vertical="center"/>
    </xf>
    <xf numFmtId="49" fontId="5" fillId="0" borderId="30" xfId="0" applyNumberFormat="1"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top"/>
    </xf>
    <xf numFmtId="0" fontId="12" fillId="0" borderId="0" xfId="0" applyFont="1" applyAlignment="1">
      <alignment horizontal="center" vertical="top"/>
    </xf>
    <xf numFmtId="164" fontId="9" fillId="8" borderId="42" xfId="0" applyNumberFormat="1" applyFont="1" applyFill="1" applyBorder="1" applyAlignment="1">
      <alignment horizontal="center" vertical="top"/>
    </xf>
    <xf numFmtId="164" fontId="9" fillId="8" borderId="0" xfId="0" applyNumberFormat="1" applyFont="1" applyFill="1" applyAlignment="1">
      <alignment horizontal="center" vertical="top"/>
    </xf>
    <xf numFmtId="164" fontId="10" fillId="8" borderId="0" xfId="0" applyNumberFormat="1" applyFont="1" applyFill="1" applyAlignment="1">
      <alignment horizontal="center" vertical="top"/>
    </xf>
    <xf numFmtId="164" fontId="10" fillId="8" borderId="43" xfId="0" applyNumberFormat="1" applyFont="1" applyFill="1" applyBorder="1" applyAlignment="1">
      <alignment horizontal="center" vertical="top"/>
    </xf>
    <xf numFmtId="164" fontId="9" fillId="19" borderId="45" xfId="0" applyNumberFormat="1" applyFont="1" applyFill="1" applyBorder="1" applyAlignment="1">
      <alignment horizontal="center" vertical="top"/>
    </xf>
    <xf numFmtId="164" fontId="9" fillId="19" borderId="15" xfId="0" applyNumberFormat="1" applyFont="1" applyFill="1" applyBorder="1" applyAlignment="1">
      <alignment horizontal="center" vertical="top"/>
    </xf>
    <xf numFmtId="164" fontId="10" fillId="19" borderId="15" xfId="0" applyNumberFormat="1" applyFont="1" applyFill="1" applyBorder="1" applyAlignment="1">
      <alignment horizontal="center" vertical="top"/>
    </xf>
    <xf numFmtId="164" fontId="9" fillId="19" borderId="102" xfId="0" applyNumberFormat="1" applyFont="1" applyFill="1" applyBorder="1" applyAlignment="1">
      <alignment horizontal="center" vertical="top"/>
    </xf>
    <xf numFmtId="164" fontId="10" fillId="19" borderId="51" xfId="0" applyNumberFormat="1" applyFont="1" applyFill="1" applyBorder="1" applyAlignment="1">
      <alignment horizontal="center" vertical="top"/>
    </xf>
    <xf numFmtId="164" fontId="9" fillId="7" borderId="46" xfId="0" applyNumberFormat="1" applyFont="1" applyFill="1" applyBorder="1" applyAlignment="1">
      <alignment horizontal="center" vertical="top"/>
    </xf>
    <xf numFmtId="164" fontId="9" fillId="7" borderId="16" xfId="0" applyNumberFormat="1" applyFont="1" applyFill="1" applyBorder="1" applyAlignment="1">
      <alignment horizontal="center" vertical="top"/>
    </xf>
    <xf numFmtId="164" fontId="10" fillId="7" borderId="16" xfId="0" applyNumberFormat="1" applyFont="1" applyFill="1" applyBorder="1" applyAlignment="1">
      <alignment horizontal="center" vertical="top"/>
    </xf>
    <xf numFmtId="164" fontId="9" fillId="7" borderId="103" xfId="0" applyNumberFormat="1" applyFont="1" applyFill="1" applyBorder="1" applyAlignment="1">
      <alignment horizontal="center" vertical="top"/>
    </xf>
    <xf numFmtId="164" fontId="10" fillId="7" borderId="67" xfId="0" applyNumberFormat="1" applyFont="1" applyFill="1" applyBorder="1" applyAlignment="1">
      <alignment horizontal="center" vertical="top"/>
    </xf>
    <xf numFmtId="164" fontId="9" fillId="7" borderId="96" xfId="0" applyNumberFormat="1" applyFont="1" applyFill="1" applyBorder="1" applyAlignment="1">
      <alignment horizontal="center" vertical="top"/>
    </xf>
    <xf numFmtId="164" fontId="9" fillId="7" borderId="47" xfId="0" applyNumberFormat="1" applyFont="1" applyFill="1" applyBorder="1" applyAlignment="1">
      <alignment horizontal="center" vertical="top"/>
    </xf>
    <xf numFmtId="164" fontId="9" fillId="7" borderId="17" xfId="0" applyNumberFormat="1" applyFont="1" applyFill="1" applyBorder="1" applyAlignment="1">
      <alignment horizontal="center" vertical="top"/>
    </xf>
    <xf numFmtId="164" fontId="10" fillId="7" borderId="17" xfId="0" applyNumberFormat="1" applyFont="1" applyFill="1" applyBorder="1" applyAlignment="1">
      <alignment horizontal="center" vertical="top"/>
    </xf>
    <xf numFmtId="164" fontId="9" fillId="7" borderId="102" xfId="0" applyNumberFormat="1" applyFont="1" applyFill="1" applyBorder="1" applyAlignment="1">
      <alignment horizontal="center" vertical="top"/>
    </xf>
    <xf numFmtId="164" fontId="10" fillId="19" borderId="104" xfId="0" applyNumberFormat="1" applyFont="1" applyFill="1" applyBorder="1" applyAlignment="1">
      <alignment horizontal="center" vertical="top"/>
    </xf>
    <xf numFmtId="164" fontId="10" fillId="19" borderId="44" xfId="0" applyNumberFormat="1" applyFont="1" applyFill="1" applyBorder="1" applyAlignment="1">
      <alignment horizontal="center" vertical="top"/>
    </xf>
    <xf numFmtId="164" fontId="10" fillId="19" borderId="12" xfId="0" applyNumberFormat="1" applyFont="1" applyFill="1" applyBorder="1" applyAlignment="1">
      <alignment horizontal="center" vertical="top"/>
    </xf>
    <xf numFmtId="164" fontId="10" fillId="19" borderId="97" xfId="0" applyNumberFormat="1" applyFont="1" applyFill="1" applyBorder="1" applyAlignment="1">
      <alignment horizontal="center" vertical="top"/>
    </xf>
    <xf numFmtId="164" fontId="10" fillId="19" borderId="98" xfId="0" applyNumberFormat="1" applyFont="1" applyFill="1" applyBorder="1" applyAlignment="1">
      <alignment horizontal="center" vertical="top"/>
    </xf>
    <xf numFmtId="164" fontId="9" fillId="19" borderId="44" xfId="0" applyNumberFormat="1" applyFont="1" applyFill="1" applyBorder="1" applyAlignment="1">
      <alignment horizontal="center" vertical="top"/>
    </xf>
    <xf numFmtId="164" fontId="9" fillId="19" borderId="12" xfId="0" applyNumberFormat="1" applyFont="1" applyFill="1" applyBorder="1" applyAlignment="1">
      <alignment horizontal="center" vertical="top"/>
    </xf>
    <xf numFmtId="164" fontId="9" fillId="19" borderId="97" xfId="0" applyNumberFormat="1" applyFont="1" applyFill="1" applyBorder="1" applyAlignment="1">
      <alignment horizontal="center" vertical="top"/>
    </xf>
    <xf numFmtId="164" fontId="7" fillId="10" borderId="42" xfId="0" applyNumberFormat="1" applyFont="1" applyFill="1" applyBorder="1" applyAlignment="1">
      <alignment horizontal="center" vertical="top"/>
    </xf>
    <xf numFmtId="164" fontId="7" fillId="10" borderId="0" xfId="0" applyNumberFormat="1" applyFont="1" applyFill="1" applyAlignment="1">
      <alignment horizontal="center" vertical="top"/>
    </xf>
    <xf numFmtId="164" fontId="12" fillId="10" borderId="0" xfId="0" applyNumberFormat="1" applyFont="1" applyFill="1" applyAlignment="1">
      <alignment horizontal="center" vertical="top"/>
    </xf>
    <xf numFmtId="164" fontId="12" fillId="10" borderId="43" xfId="0" applyNumberFormat="1" applyFont="1" applyFill="1" applyBorder="1" applyAlignment="1">
      <alignment horizontal="center" vertical="top"/>
    </xf>
    <xf numFmtId="164" fontId="9" fillId="7" borderId="44" xfId="0" applyNumberFormat="1" applyFont="1" applyFill="1" applyBorder="1" applyAlignment="1">
      <alignment horizontal="center" vertical="top"/>
    </xf>
    <xf numFmtId="164" fontId="9" fillId="7" borderId="12" xfId="0" applyNumberFormat="1" applyFont="1" applyFill="1" applyBorder="1" applyAlignment="1">
      <alignment horizontal="center" vertical="top"/>
    </xf>
    <xf numFmtId="164" fontId="10" fillId="7" borderId="12" xfId="0" applyNumberFormat="1" applyFont="1" applyFill="1" applyBorder="1" applyAlignment="1">
      <alignment horizontal="center" vertical="top"/>
    </xf>
    <xf numFmtId="164" fontId="9" fillId="7" borderId="97" xfId="0" applyNumberFormat="1" applyFont="1" applyFill="1" applyBorder="1" applyAlignment="1">
      <alignment horizontal="center" vertical="top"/>
    </xf>
    <xf numFmtId="164" fontId="10" fillId="7" borderId="98" xfId="0" applyNumberFormat="1" applyFont="1" applyFill="1" applyBorder="1" applyAlignment="1">
      <alignment horizontal="center" vertical="top"/>
    </xf>
    <xf numFmtId="164" fontId="10" fillId="19" borderId="61" xfId="0" applyNumberFormat="1" applyFont="1" applyFill="1" applyBorder="1" applyAlignment="1">
      <alignment horizontal="center" vertical="top"/>
    </xf>
    <xf numFmtId="164" fontId="10" fillId="19" borderId="0" xfId="0" applyNumberFormat="1" applyFont="1" applyFill="1" applyAlignment="1">
      <alignment horizontal="center" vertical="top"/>
    </xf>
    <xf numFmtId="164" fontId="10" fillId="19" borderId="26" xfId="0" applyNumberFormat="1" applyFont="1" applyFill="1" applyBorder="1" applyAlignment="1">
      <alignment horizontal="center" vertical="top"/>
    </xf>
    <xf numFmtId="164" fontId="10" fillId="19" borderId="96" xfId="0" applyNumberFormat="1" applyFont="1" applyFill="1" applyBorder="1" applyAlignment="1">
      <alignment horizontal="center" vertical="top"/>
    </xf>
    <xf numFmtId="164" fontId="10" fillId="19" borderId="45" xfId="0" applyNumberFormat="1" applyFont="1" applyFill="1" applyBorder="1" applyAlignment="1">
      <alignment horizontal="center" vertical="top"/>
    </xf>
    <xf numFmtId="164" fontId="10" fillId="19" borderId="63" xfId="0" applyNumberFormat="1" applyFont="1" applyFill="1" applyBorder="1" applyAlignment="1">
      <alignment horizontal="center" vertical="top"/>
    </xf>
    <xf numFmtId="164" fontId="10" fillId="19" borderId="28" xfId="0" applyNumberFormat="1" applyFont="1" applyFill="1" applyBorder="1" applyAlignment="1">
      <alignment horizontal="center" vertical="top"/>
    </xf>
    <xf numFmtId="164" fontId="10" fillId="19" borderId="49" xfId="0" applyNumberFormat="1" applyFont="1" applyFill="1" applyBorder="1" applyAlignment="1">
      <alignment horizontal="center" vertical="top"/>
    </xf>
    <xf numFmtId="164" fontId="10" fillId="7" borderId="46" xfId="0" applyNumberFormat="1" applyFont="1" applyFill="1" applyBorder="1" applyAlignment="1">
      <alignment horizontal="center" vertical="top"/>
    </xf>
    <xf numFmtId="164" fontId="10" fillId="7" borderId="64" xfId="0" applyNumberFormat="1" applyFont="1" applyFill="1" applyBorder="1" applyAlignment="1">
      <alignment horizontal="center" vertical="top"/>
    </xf>
    <xf numFmtId="164" fontId="10" fillId="7" borderId="28" xfId="0" applyNumberFormat="1" applyFont="1" applyFill="1" applyBorder="1" applyAlignment="1">
      <alignment horizontal="center" vertical="top"/>
    </xf>
    <xf numFmtId="164" fontId="10" fillId="7" borderId="99" xfId="0" applyNumberFormat="1" applyFont="1" applyFill="1" applyBorder="1" applyAlignment="1">
      <alignment horizontal="center" vertical="top"/>
    </xf>
    <xf numFmtId="164" fontId="10" fillId="19" borderId="17" xfId="0" applyNumberFormat="1" applyFont="1" applyFill="1" applyBorder="1" applyAlignment="1">
      <alignment horizontal="center" vertical="top"/>
    </xf>
    <xf numFmtId="164" fontId="10" fillId="19" borderId="100" xfId="0" applyNumberFormat="1" applyFont="1" applyFill="1" applyBorder="1" applyAlignment="1">
      <alignment horizontal="center" vertical="top"/>
    </xf>
    <xf numFmtId="164" fontId="9" fillId="19" borderId="42" xfId="0" applyNumberFormat="1" applyFont="1" applyFill="1" applyBorder="1" applyAlignment="1">
      <alignment horizontal="center" vertical="top"/>
    </xf>
    <xf numFmtId="164" fontId="9" fillId="19" borderId="0" xfId="0" applyNumberFormat="1" applyFont="1" applyFill="1" applyAlignment="1">
      <alignment horizontal="center" vertical="top"/>
    </xf>
    <xf numFmtId="164" fontId="9" fillId="19" borderId="94" xfId="0" applyNumberFormat="1" applyFont="1" applyFill="1" applyBorder="1" applyAlignment="1">
      <alignment horizontal="center" vertical="top"/>
    </xf>
    <xf numFmtId="164" fontId="10" fillId="19" borderId="95" xfId="0" applyNumberFormat="1" applyFont="1" applyFill="1" applyBorder="1" applyAlignment="1">
      <alignment horizontal="center" vertical="top"/>
    </xf>
    <xf numFmtId="164" fontId="10" fillId="8" borderId="42" xfId="0" applyNumberFormat="1" applyFont="1" applyFill="1" applyBorder="1" applyAlignment="1">
      <alignment horizontal="center" vertical="top"/>
    </xf>
    <xf numFmtId="164" fontId="9" fillId="7" borderId="42" xfId="0" applyNumberFormat="1" applyFont="1" applyFill="1" applyBorder="1" applyAlignment="1">
      <alignment horizontal="center" vertical="top"/>
    </xf>
    <xf numFmtId="164" fontId="9" fillId="7" borderId="0" xfId="0" applyNumberFormat="1" applyFont="1" applyFill="1" applyAlignment="1">
      <alignment horizontal="center" vertical="top"/>
    </xf>
    <xf numFmtId="164" fontId="10" fillId="7" borderId="0" xfId="0" applyNumberFormat="1" applyFont="1" applyFill="1" applyAlignment="1">
      <alignment horizontal="center" vertical="top"/>
    </xf>
    <xf numFmtId="164" fontId="9" fillId="7" borderId="94" xfId="0" applyNumberFormat="1" applyFont="1" applyFill="1" applyBorder="1" applyAlignment="1">
      <alignment horizontal="center" vertical="top"/>
    </xf>
    <xf numFmtId="164" fontId="10" fillId="7" borderId="95" xfId="0" applyNumberFormat="1" applyFont="1" applyFill="1" applyBorder="1" applyAlignment="1">
      <alignment horizontal="center" vertical="top"/>
    </xf>
    <xf numFmtId="164" fontId="10" fillId="19" borderId="14" xfId="0" applyNumberFormat="1" applyFont="1" applyFill="1" applyBorder="1" applyAlignment="1">
      <alignment horizontal="center" vertical="top"/>
    </xf>
    <xf numFmtId="164" fontId="10" fillId="7" borderId="14" xfId="0" applyNumberFormat="1" applyFont="1" applyFill="1" applyBorder="1" applyAlignment="1">
      <alignment horizontal="center" vertical="top"/>
    </xf>
    <xf numFmtId="164" fontId="10" fillId="19" borderId="94" xfId="0" applyNumberFormat="1" applyFont="1" applyFill="1" applyBorder="1" applyAlignment="1">
      <alignment horizontal="center" vertical="top"/>
    </xf>
    <xf numFmtId="164" fontId="10" fillId="7" borderId="44" xfId="0" applyNumberFormat="1" applyFont="1" applyFill="1" applyBorder="1" applyAlignment="1">
      <alignment horizontal="center" vertical="top"/>
    </xf>
    <xf numFmtId="164" fontId="10" fillId="7" borderId="94" xfId="0" applyNumberFormat="1" applyFont="1" applyFill="1" applyBorder="1" applyAlignment="1">
      <alignment horizontal="center" vertical="top"/>
    </xf>
    <xf numFmtId="164" fontId="9" fillId="19" borderId="50" xfId="0" applyNumberFormat="1" applyFont="1" applyFill="1" applyBorder="1" applyAlignment="1">
      <alignment horizontal="center" vertical="top"/>
    </xf>
    <xf numFmtId="164" fontId="9" fillId="19" borderId="14" xfId="0" applyNumberFormat="1" applyFont="1" applyFill="1" applyBorder="1" applyAlignment="1">
      <alignment horizontal="center" vertical="top"/>
    </xf>
    <xf numFmtId="164" fontId="10" fillId="19" borderId="84" xfId="0" applyNumberFormat="1" applyFont="1" applyFill="1" applyBorder="1" applyAlignment="1">
      <alignment horizontal="center" vertical="top"/>
    </xf>
    <xf numFmtId="164" fontId="10" fillId="7" borderId="84" xfId="0" applyNumberFormat="1" applyFont="1" applyFill="1" applyBorder="1" applyAlignment="1">
      <alignment horizontal="center" vertical="top"/>
    </xf>
    <xf numFmtId="164" fontId="10" fillId="7" borderId="85" xfId="0" applyNumberFormat="1" applyFont="1" applyFill="1" applyBorder="1" applyAlignment="1">
      <alignment horizontal="center" vertical="top"/>
    </xf>
    <xf numFmtId="164" fontId="9" fillId="19" borderId="65" xfId="0" applyNumberFormat="1" applyFont="1" applyFill="1" applyBorder="1" applyAlignment="1">
      <alignment horizontal="center" vertical="top"/>
    </xf>
    <xf numFmtId="164" fontId="9" fillId="19" borderId="18" xfId="0" applyNumberFormat="1" applyFont="1" applyFill="1" applyBorder="1" applyAlignment="1">
      <alignment horizontal="center" vertical="top"/>
    </xf>
    <xf numFmtId="164" fontId="10" fillId="19" borderId="68" xfId="0" applyNumberFormat="1" applyFont="1" applyFill="1" applyBorder="1" applyAlignment="1">
      <alignment horizontal="center" vertical="top"/>
    </xf>
    <xf numFmtId="164" fontId="10" fillId="7" borderId="69" xfId="0" applyNumberFormat="1" applyFont="1" applyFill="1" applyBorder="1" applyAlignment="1">
      <alignment horizontal="center" vertical="top"/>
    </xf>
    <xf numFmtId="164" fontId="9" fillId="7" borderId="62" xfId="0" applyNumberFormat="1" applyFont="1" applyFill="1" applyBorder="1" applyAlignment="1">
      <alignment horizontal="center" vertical="top"/>
    </xf>
    <xf numFmtId="164" fontId="9" fillId="7" borderId="66" xfId="0" applyNumberFormat="1" applyFont="1" applyFill="1" applyBorder="1" applyAlignment="1">
      <alignment horizontal="center" vertical="top"/>
    </xf>
    <xf numFmtId="164" fontId="10" fillId="7" borderId="70" xfId="0" applyNumberFormat="1" applyFont="1" applyFill="1" applyBorder="1" applyAlignment="1">
      <alignment horizontal="center" vertical="top"/>
    </xf>
    <xf numFmtId="164" fontId="10" fillId="19" borderId="69" xfId="0" applyNumberFormat="1" applyFont="1" applyFill="1" applyBorder="1" applyAlignment="1">
      <alignment horizontal="center" vertical="top"/>
    </xf>
    <xf numFmtId="164" fontId="10" fillId="7" borderId="71" xfId="0" applyNumberFormat="1" applyFont="1" applyFill="1" applyBorder="1" applyAlignment="1">
      <alignment horizontal="center" vertical="top"/>
    </xf>
    <xf numFmtId="164" fontId="9" fillId="19" borderId="25" xfId="0" applyNumberFormat="1" applyFont="1" applyFill="1" applyBorder="1" applyAlignment="1">
      <alignment horizontal="center" vertical="top"/>
    </xf>
    <xf numFmtId="164" fontId="10" fillId="19" borderId="18" xfId="0" applyNumberFormat="1" applyFont="1" applyFill="1" applyBorder="1" applyAlignment="1">
      <alignment horizontal="center" vertical="top"/>
    </xf>
    <xf numFmtId="164" fontId="9" fillId="7" borderId="20" xfId="0" applyNumberFormat="1" applyFont="1" applyFill="1" applyBorder="1" applyAlignment="1">
      <alignment horizontal="center" vertical="top"/>
    </xf>
    <xf numFmtId="164" fontId="9" fillId="7" borderId="52" xfId="0" applyNumberFormat="1" applyFont="1" applyFill="1" applyBorder="1" applyAlignment="1">
      <alignment horizontal="center" vertical="top"/>
    </xf>
    <xf numFmtId="164" fontId="9" fillId="7" borderId="72" xfId="0" applyNumberFormat="1" applyFont="1" applyFill="1" applyBorder="1" applyAlignment="1">
      <alignment horizontal="center" vertical="top"/>
    </xf>
    <xf numFmtId="164" fontId="10" fillId="7" borderId="53" xfId="0" applyNumberFormat="1" applyFont="1" applyFill="1" applyBorder="1" applyAlignment="1">
      <alignment horizontal="center" vertical="top"/>
    </xf>
    <xf numFmtId="164" fontId="9" fillId="7" borderId="105" xfId="0" applyNumberFormat="1" applyFont="1" applyFill="1" applyBorder="1" applyAlignment="1">
      <alignment horizontal="center" vertical="top"/>
    </xf>
    <xf numFmtId="164" fontId="10" fillId="7" borderId="106" xfId="0" applyNumberFormat="1" applyFont="1" applyFill="1" applyBorder="1" applyAlignment="1">
      <alignment horizontal="center" vertical="top"/>
    </xf>
    <xf numFmtId="164" fontId="7" fillId="10" borderId="40" xfId="0" applyNumberFormat="1" applyFont="1" applyFill="1" applyBorder="1" applyAlignment="1">
      <alignment horizontal="center" vertical="top"/>
    </xf>
    <xf numFmtId="164" fontId="18" fillId="8" borderId="43" xfId="0" applyNumberFormat="1" applyFont="1" applyFill="1" applyBorder="1" applyAlignment="1">
      <alignment horizontal="center" vertical="top"/>
    </xf>
    <xf numFmtId="49" fontId="5" fillId="0" borderId="0" xfId="0" applyNumberFormat="1" applyFont="1" applyAlignment="1">
      <alignment vertical="center"/>
    </xf>
    <xf numFmtId="49" fontId="5" fillId="0" borderId="0" xfId="0" applyNumberFormat="1" applyFont="1" applyAlignment="1">
      <alignment vertical="center" wrapText="1"/>
    </xf>
    <xf numFmtId="164" fontId="5" fillId="0" borderId="0" xfId="0" applyNumberFormat="1" applyFont="1" applyAlignment="1">
      <alignment horizontal="center" vertical="top"/>
    </xf>
    <xf numFmtId="164" fontId="12" fillId="0" borderId="0" xfId="0" applyNumberFormat="1" applyFont="1" applyAlignment="1">
      <alignment horizontal="center" vertical="top"/>
    </xf>
    <xf numFmtId="164" fontId="7" fillId="11" borderId="74" xfId="0" applyNumberFormat="1" applyFont="1" applyFill="1" applyBorder="1" applyAlignment="1">
      <alignment horizontal="center" vertical="top"/>
    </xf>
    <xf numFmtId="164" fontId="12" fillId="11" borderId="75" xfId="0" applyNumberFormat="1" applyFont="1" applyFill="1" applyBorder="1" applyAlignment="1">
      <alignment horizontal="center" vertical="top"/>
    </xf>
    <xf numFmtId="164" fontId="7" fillId="11" borderId="75" xfId="0" applyNumberFormat="1" applyFont="1" applyFill="1" applyBorder="1" applyAlignment="1">
      <alignment horizontal="center" vertical="top"/>
    </xf>
    <xf numFmtId="164" fontId="12" fillId="11" borderId="76" xfId="0" applyNumberFormat="1" applyFont="1" applyFill="1" applyBorder="1" applyAlignment="1">
      <alignment horizontal="center" vertical="top"/>
    </xf>
    <xf numFmtId="164" fontId="9" fillId="9" borderId="73" xfId="0" applyNumberFormat="1" applyFont="1" applyFill="1" applyBorder="1" applyAlignment="1">
      <alignment horizontal="center" vertical="top"/>
    </xf>
    <xf numFmtId="164" fontId="9" fillId="9" borderId="21" xfId="0" applyNumberFormat="1" applyFont="1" applyFill="1" applyBorder="1" applyAlignment="1">
      <alignment horizontal="center" vertical="top"/>
    </xf>
    <xf numFmtId="164" fontId="9" fillId="9" borderId="87" xfId="0" applyNumberFormat="1" applyFont="1" applyFill="1" applyBorder="1" applyAlignment="1">
      <alignment horizontal="center" vertical="top"/>
    </xf>
    <xf numFmtId="164" fontId="10" fillId="9" borderId="115" xfId="0" applyNumberFormat="1" applyFont="1" applyFill="1" applyBorder="1" applyAlignment="1">
      <alignment horizontal="center" vertical="top"/>
    </xf>
    <xf numFmtId="164" fontId="9" fillId="14" borderId="73" xfId="0" applyNumberFormat="1" applyFont="1" applyFill="1" applyBorder="1" applyAlignment="1">
      <alignment horizontal="center" vertical="top"/>
    </xf>
    <xf numFmtId="164" fontId="9" fillId="14" borderId="21" xfId="0" applyNumberFormat="1" applyFont="1" applyFill="1" applyBorder="1" applyAlignment="1">
      <alignment horizontal="center" vertical="top"/>
    </xf>
    <xf numFmtId="164" fontId="10" fillId="14" borderId="21" xfId="0" applyNumberFormat="1" applyFont="1" applyFill="1" applyBorder="1" applyAlignment="1">
      <alignment horizontal="center" vertical="top"/>
    </xf>
    <xf numFmtId="164" fontId="9" fillId="14" borderId="87" xfId="0" applyNumberFormat="1" applyFont="1" applyFill="1" applyBorder="1" applyAlignment="1">
      <alignment horizontal="center" vertical="top"/>
    </xf>
    <xf numFmtId="164" fontId="9" fillId="14" borderId="73" xfId="0" applyNumberFormat="1" applyFont="1" applyFill="1" applyBorder="1" applyAlignment="1" applyProtection="1">
      <alignment horizontal="center" vertical="top"/>
      <protection locked="0"/>
    </xf>
    <xf numFmtId="164" fontId="9" fillId="14" borderId="21" xfId="0" applyNumberFormat="1" applyFont="1" applyFill="1" applyBorder="1" applyAlignment="1" applyProtection="1">
      <alignment horizontal="center" vertical="top"/>
      <protection locked="0"/>
    </xf>
    <xf numFmtId="164" fontId="10" fillId="14" borderId="21" xfId="0" applyNumberFormat="1" applyFont="1" applyFill="1" applyBorder="1" applyAlignment="1" applyProtection="1">
      <alignment horizontal="center" vertical="top"/>
      <protection locked="0"/>
    </xf>
    <xf numFmtId="164" fontId="9" fillId="14" borderId="87" xfId="0" applyNumberFormat="1" applyFont="1" applyFill="1" applyBorder="1" applyAlignment="1" applyProtection="1">
      <alignment horizontal="center" vertical="top"/>
      <protection locked="0"/>
    </xf>
    <xf numFmtId="164" fontId="10" fillId="14" borderId="108" xfId="0" applyNumberFormat="1" applyFont="1" applyFill="1" applyBorder="1" applyAlignment="1" applyProtection="1">
      <alignment horizontal="center" vertical="top"/>
      <protection locked="0"/>
    </xf>
    <xf numFmtId="164" fontId="9" fillId="14" borderId="77" xfId="0" applyNumberFormat="1" applyFont="1" applyFill="1" applyBorder="1" applyAlignment="1">
      <alignment horizontal="center" vertical="top"/>
    </xf>
    <xf numFmtId="164" fontId="9" fillId="14" borderId="78" xfId="0" applyNumberFormat="1" applyFont="1" applyFill="1" applyBorder="1" applyAlignment="1">
      <alignment horizontal="center" vertical="top"/>
    </xf>
    <xf numFmtId="164" fontId="10" fillId="14" borderId="78" xfId="0" applyNumberFormat="1" applyFont="1" applyFill="1" applyBorder="1" applyAlignment="1">
      <alignment horizontal="center" vertical="top"/>
    </xf>
    <xf numFmtId="164" fontId="9" fillId="14" borderId="114" xfId="0" applyNumberFormat="1" applyFont="1" applyFill="1" applyBorder="1" applyAlignment="1">
      <alignment horizontal="center" vertical="top"/>
    </xf>
    <xf numFmtId="164" fontId="10" fillId="14" borderId="110" xfId="0" applyNumberFormat="1" applyFont="1" applyFill="1" applyBorder="1" applyAlignment="1">
      <alignment horizontal="center" vertical="top"/>
    </xf>
    <xf numFmtId="164" fontId="7" fillId="11" borderId="79" xfId="0" applyNumberFormat="1" applyFont="1" applyFill="1" applyBorder="1" applyAlignment="1">
      <alignment horizontal="center" vertical="top"/>
    </xf>
    <xf numFmtId="164" fontId="12" fillId="11" borderId="80" xfId="0" applyNumberFormat="1" applyFont="1" applyFill="1" applyBorder="1" applyAlignment="1">
      <alignment horizontal="center" vertical="top"/>
    </xf>
    <xf numFmtId="164" fontId="7" fillId="11" borderId="80" xfId="0" applyNumberFormat="1" applyFont="1" applyFill="1" applyBorder="1" applyAlignment="1">
      <alignment horizontal="center" vertical="top"/>
    </xf>
    <xf numFmtId="164" fontId="12" fillId="11" borderId="81" xfId="0" applyNumberFormat="1" applyFont="1" applyFill="1" applyBorder="1" applyAlignment="1">
      <alignment horizontal="center" vertical="top"/>
    </xf>
    <xf numFmtId="164" fontId="10" fillId="9" borderId="91" xfId="0" applyNumberFormat="1" applyFont="1" applyFill="1" applyBorder="1" applyAlignment="1">
      <alignment horizontal="center" vertical="top"/>
    </xf>
    <xf numFmtId="164" fontId="9" fillId="14" borderId="107" xfId="0" applyNumberFormat="1" applyFont="1" applyFill="1" applyBorder="1" applyAlignment="1" applyProtection="1">
      <alignment horizontal="center" vertical="top"/>
      <protection locked="0"/>
    </xf>
    <xf numFmtId="164" fontId="9" fillId="14" borderId="107" xfId="0" applyNumberFormat="1" applyFont="1" applyFill="1" applyBorder="1" applyAlignment="1">
      <alignment horizontal="center" vertical="top"/>
    </xf>
    <xf numFmtId="164" fontId="10" fillId="14" borderId="108" xfId="0" applyNumberFormat="1" applyFont="1" applyFill="1" applyBorder="1" applyAlignment="1">
      <alignment horizontal="center" vertical="top"/>
    </xf>
    <xf numFmtId="164" fontId="9" fillId="14" borderId="109" xfId="0" applyNumberFormat="1" applyFont="1" applyFill="1" applyBorder="1" applyAlignment="1">
      <alignment horizontal="center" vertical="top"/>
    </xf>
    <xf numFmtId="164" fontId="9" fillId="9" borderId="111" xfId="0" applyNumberFormat="1" applyFont="1" applyFill="1" applyBorder="1" applyAlignment="1">
      <alignment horizontal="center" vertical="top"/>
    </xf>
    <xf numFmtId="164" fontId="10" fillId="9" borderId="81" xfId="0" applyNumberFormat="1" applyFont="1" applyFill="1" applyBorder="1" applyAlignment="1">
      <alignment horizontal="center" vertical="top"/>
    </xf>
    <xf numFmtId="164" fontId="10" fillId="14" borderId="73" xfId="0" applyNumberFormat="1" applyFont="1" applyFill="1" applyBorder="1" applyAlignment="1">
      <alignment horizontal="center" vertical="top"/>
    </xf>
    <xf numFmtId="164" fontId="11" fillId="14" borderId="107" xfId="0" applyNumberFormat="1" applyFont="1" applyFill="1" applyBorder="1" applyAlignment="1">
      <alignment horizontal="center" vertical="top"/>
    </xf>
    <xf numFmtId="164" fontId="10" fillId="14" borderId="77" xfId="0" applyNumberFormat="1" applyFont="1" applyFill="1" applyBorder="1" applyAlignment="1">
      <alignment horizontal="center" vertical="top"/>
    </xf>
    <xf numFmtId="164" fontId="11" fillId="14" borderId="109" xfId="0" applyNumberFormat="1" applyFont="1" applyFill="1" applyBorder="1" applyAlignment="1">
      <alignment horizontal="center" vertical="top"/>
    </xf>
    <xf numFmtId="164" fontId="9" fillId="14" borderId="52" xfId="0" applyNumberFormat="1" applyFont="1" applyFill="1" applyBorder="1" applyAlignment="1">
      <alignment horizontal="center" vertical="top"/>
    </xf>
    <xf numFmtId="164" fontId="9" fillId="14" borderId="53" xfId="0" applyNumberFormat="1" applyFont="1" applyFill="1" applyBorder="1" applyAlignment="1">
      <alignment horizontal="center" vertical="top"/>
    </xf>
    <xf numFmtId="164" fontId="10" fillId="14" borderId="53" xfId="0" applyNumberFormat="1" applyFont="1" applyFill="1" applyBorder="1" applyAlignment="1">
      <alignment horizontal="center" vertical="top"/>
    </xf>
    <xf numFmtId="164" fontId="9" fillId="14" borderId="112" xfId="0" applyNumberFormat="1" applyFont="1" applyFill="1" applyBorder="1" applyAlignment="1">
      <alignment horizontal="center" vertical="top"/>
    </xf>
    <xf numFmtId="164" fontId="10" fillId="14" borderId="113" xfId="0" applyNumberFormat="1" applyFont="1" applyFill="1" applyBorder="1" applyAlignment="1">
      <alignment horizontal="center" vertical="top"/>
    </xf>
    <xf numFmtId="164" fontId="7" fillId="10" borderId="39" xfId="0" applyNumberFormat="1" applyFont="1" applyFill="1" applyBorder="1" applyAlignment="1">
      <alignment horizontal="center" vertical="top"/>
    </xf>
    <xf numFmtId="164" fontId="12" fillId="10" borderId="40" xfId="0" applyNumberFormat="1" applyFont="1" applyFill="1" applyBorder="1" applyAlignment="1">
      <alignment horizontal="center" vertical="top"/>
    </xf>
    <xf numFmtId="164" fontId="12" fillId="10" borderId="41" xfId="0" applyNumberFormat="1" applyFont="1" applyFill="1" applyBorder="1" applyAlignment="1">
      <alignment horizontal="center" vertical="top"/>
    </xf>
    <xf numFmtId="164" fontId="9" fillId="6" borderId="0" xfId="0" applyNumberFormat="1" applyFont="1" applyFill="1" applyAlignment="1">
      <alignment horizontal="center" vertical="top"/>
    </xf>
    <xf numFmtId="164" fontId="10" fillId="6" borderId="0" xfId="0" applyNumberFormat="1" applyFont="1" applyFill="1" applyAlignment="1">
      <alignment horizontal="center" vertical="top"/>
    </xf>
    <xf numFmtId="164" fontId="10" fillId="8" borderId="44" xfId="0" applyNumberFormat="1" applyFont="1" applyFill="1" applyBorder="1" applyAlignment="1">
      <alignment horizontal="center" vertical="top"/>
    </xf>
    <xf numFmtId="164" fontId="10" fillId="8" borderId="12" xfId="0" applyNumberFormat="1" applyFont="1" applyFill="1" applyBorder="1" applyAlignment="1">
      <alignment horizontal="center" vertical="top"/>
    </xf>
    <xf numFmtId="164" fontId="10" fillId="8" borderId="34" xfId="0" applyNumberFormat="1" applyFont="1" applyFill="1" applyBorder="1" applyAlignment="1">
      <alignment horizontal="center" vertical="top"/>
    </xf>
    <xf numFmtId="164" fontId="10" fillId="8" borderId="89" xfId="0" applyNumberFormat="1" applyFont="1" applyFill="1" applyBorder="1" applyAlignment="1">
      <alignment horizontal="center" vertical="top"/>
    </xf>
    <xf numFmtId="164" fontId="10" fillId="8" borderId="24" xfId="0" applyNumberFormat="1" applyFont="1" applyFill="1" applyBorder="1" applyAlignment="1">
      <alignment horizontal="center" vertical="top"/>
    </xf>
    <xf numFmtId="164" fontId="12" fillId="10" borderId="90" xfId="0" applyNumberFormat="1" applyFont="1" applyFill="1" applyBorder="1" applyAlignment="1">
      <alignment horizontal="center" vertical="top"/>
    </xf>
    <xf numFmtId="164" fontId="10" fillId="19" borderId="55" xfId="0" applyNumberFormat="1" applyFont="1" applyFill="1" applyBorder="1" applyAlignment="1">
      <alignment horizontal="center" vertical="top"/>
    </xf>
    <xf numFmtId="164" fontId="10" fillId="19" borderId="56" xfId="0" applyNumberFormat="1" applyFont="1" applyFill="1" applyBorder="1" applyAlignment="1">
      <alignment horizontal="center" vertical="top"/>
    </xf>
    <xf numFmtId="164" fontId="10" fillId="19" borderId="86" xfId="0" applyNumberFormat="1" applyFont="1" applyFill="1" applyBorder="1" applyAlignment="1">
      <alignment horizontal="center" vertical="top"/>
    </xf>
    <xf numFmtId="164" fontId="10" fillId="19" borderId="105" xfId="0" applyNumberFormat="1" applyFont="1" applyFill="1" applyBorder="1" applyAlignment="1">
      <alignment horizontal="center" vertical="top"/>
    </xf>
    <xf numFmtId="164" fontId="10" fillId="19" borderId="106" xfId="0" applyNumberFormat="1" applyFont="1" applyFill="1" applyBorder="1" applyAlignment="1">
      <alignment horizontal="center" vertical="top"/>
    </xf>
    <xf numFmtId="164" fontId="7" fillId="12" borderId="0" xfId="0" applyNumberFormat="1" applyFont="1" applyFill="1" applyAlignment="1">
      <alignment horizontal="center" vertical="top"/>
    </xf>
    <xf numFmtId="164" fontId="9" fillId="15" borderId="40" xfId="0" applyNumberFormat="1" applyFont="1" applyFill="1" applyBorder="1" applyAlignment="1">
      <alignment horizontal="center" vertical="top"/>
    </xf>
    <xf numFmtId="164" fontId="9" fillId="15" borderId="41" xfId="0" applyNumberFormat="1" applyFont="1" applyFill="1" applyBorder="1" applyAlignment="1">
      <alignment horizontal="center" vertical="top"/>
    </xf>
    <xf numFmtId="164" fontId="10" fillId="13" borderId="0" xfId="0" applyNumberFormat="1" applyFont="1" applyFill="1" applyAlignment="1">
      <alignment horizontal="center" vertical="top"/>
    </xf>
    <xf numFmtId="164" fontId="10" fillId="13" borderId="43" xfId="0" applyNumberFormat="1" applyFont="1" applyFill="1" applyBorder="1" applyAlignment="1">
      <alignment horizontal="center" vertical="top"/>
    </xf>
    <xf numFmtId="164" fontId="9" fillId="15" borderId="43" xfId="0" applyNumberFormat="1" applyFont="1" applyFill="1" applyBorder="1" applyAlignment="1">
      <alignment horizontal="center" vertical="top"/>
    </xf>
    <xf numFmtId="164" fontId="9" fillId="13" borderId="0" xfId="0" applyNumberFormat="1" applyFont="1" applyFill="1" applyAlignment="1">
      <alignment horizontal="center" vertical="top"/>
    </xf>
    <xf numFmtId="164" fontId="9" fillId="13" borderId="43" xfId="0" applyNumberFormat="1" applyFont="1" applyFill="1" applyBorder="1" applyAlignment="1">
      <alignment horizontal="center" vertical="top"/>
    </xf>
    <xf numFmtId="164" fontId="9" fillId="13" borderId="54" xfId="0" applyNumberFormat="1" applyFont="1" applyFill="1" applyBorder="1" applyAlignment="1">
      <alignment horizontal="center" vertical="top"/>
    </xf>
    <xf numFmtId="164" fontId="9" fillId="15" borderId="0" xfId="0" applyNumberFormat="1" applyFont="1" applyFill="1" applyAlignment="1">
      <alignment horizontal="center" vertical="top"/>
    </xf>
    <xf numFmtId="164" fontId="9" fillId="13" borderId="53" xfId="0" applyNumberFormat="1" applyFont="1" applyFill="1" applyBorder="1" applyAlignment="1">
      <alignment horizontal="center" vertical="top"/>
    </xf>
    <xf numFmtId="165" fontId="9" fillId="15" borderId="0" xfId="1" applyNumberFormat="1" applyFont="1" applyFill="1" applyAlignment="1">
      <alignment horizontal="left" vertical="top"/>
    </xf>
    <xf numFmtId="165" fontId="10" fillId="13" borderId="0" xfId="1" applyNumberFormat="1" applyFont="1" applyFill="1" applyAlignment="1">
      <alignment horizontal="left" vertical="top"/>
    </xf>
    <xf numFmtId="165" fontId="9" fillId="13" borderId="0" xfId="1" applyNumberFormat="1" applyFont="1" applyFill="1" applyAlignment="1">
      <alignment horizontal="left" vertical="top"/>
    </xf>
    <xf numFmtId="164" fontId="16" fillId="12" borderId="0" xfId="0" applyNumberFormat="1" applyFont="1" applyFill="1" applyAlignment="1">
      <alignment horizontal="center" vertical="top"/>
    </xf>
    <xf numFmtId="164" fontId="18" fillId="15" borderId="40" xfId="0" applyNumberFormat="1" applyFont="1" applyFill="1" applyBorder="1" applyAlignment="1">
      <alignment horizontal="center" vertical="top"/>
    </xf>
    <xf numFmtId="164" fontId="18" fillId="15" borderId="0" xfId="0" applyNumberFormat="1" applyFont="1" applyFill="1" applyAlignment="1">
      <alignment horizontal="center" vertical="top"/>
    </xf>
    <xf numFmtId="0" fontId="0" fillId="0" borderId="42" xfId="0" applyBorder="1" applyAlignment="1">
      <alignment vertical="top"/>
    </xf>
    <xf numFmtId="0" fontId="0" fillId="0" borderId="42" xfId="0" applyBorder="1" applyAlignment="1">
      <alignment horizontal="left" vertical="top"/>
    </xf>
    <xf numFmtId="0" fontId="0" fillId="0" borderId="42" xfId="0" applyBorder="1" applyAlignment="1">
      <alignment horizontal="center" vertical="top"/>
    </xf>
    <xf numFmtId="164" fontId="26" fillId="7" borderId="103" xfId="0" applyNumberFormat="1" applyFont="1" applyFill="1" applyBorder="1" applyAlignment="1">
      <alignment horizontal="center" vertical="top"/>
    </xf>
    <xf numFmtId="164" fontId="26" fillId="7" borderId="96" xfId="0" applyNumberFormat="1" applyFont="1" applyFill="1" applyBorder="1" applyAlignment="1">
      <alignment horizontal="center" vertical="top"/>
    </xf>
    <xf numFmtId="0" fontId="9" fillId="0" borderId="0" xfId="0" applyFont="1" applyAlignment="1">
      <alignment vertical="top" wrapText="1"/>
    </xf>
    <xf numFmtId="164" fontId="27" fillId="19" borderId="14" xfId="0" applyNumberFormat="1" applyFont="1" applyFill="1" applyBorder="1" applyAlignment="1">
      <alignment horizontal="center" vertical="top"/>
    </xf>
    <xf numFmtId="164" fontId="28" fillId="19" borderId="94" xfId="0" applyNumberFormat="1" applyFont="1" applyFill="1" applyBorder="1" applyAlignment="1">
      <alignment horizontal="center" vertical="top"/>
    </xf>
    <xf numFmtId="164" fontId="28" fillId="19" borderId="95" xfId="0" applyNumberFormat="1" applyFont="1" applyFill="1" applyBorder="1" applyAlignment="1">
      <alignment horizontal="center" vertical="top"/>
    </xf>
    <xf numFmtId="164" fontId="28" fillId="8" borderId="0" xfId="0" applyNumberFormat="1" applyFont="1" applyFill="1" applyAlignment="1">
      <alignment horizontal="center" vertical="top"/>
    </xf>
    <xf numFmtId="0" fontId="5" fillId="20" borderId="42" xfId="0" applyFont="1" applyFill="1" applyBorder="1" applyAlignment="1">
      <alignment horizontal="center" vertical="center" wrapText="1"/>
    </xf>
    <xf numFmtId="0" fontId="5" fillId="20" borderId="43" xfId="0" applyFont="1" applyFill="1" applyBorder="1" applyAlignment="1">
      <alignment horizontal="center" vertical="center" wrapText="1"/>
    </xf>
    <xf numFmtId="0" fontId="5" fillId="21" borderId="43" xfId="0" applyFont="1" applyFill="1" applyBorder="1" applyAlignment="1">
      <alignment horizontal="center" vertical="center" wrapText="1"/>
    </xf>
    <xf numFmtId="0" fontId="5" fillId="21" borderId="39" xfId="0" applyFont="1" applyFill="1" applyBorder="1" applyAlignment="1">
      <alignment horizontal="center" vertical="center" wrapText="1"/>
    </xf>
    <xf numFmtId="164" fontId="29" fillId="10" borderId="0" xfId="0" applyNumberFormat="1" applyFont="1" applyFill="1" applyAlignment="1">
      <alignment horizontal="center" vertical="top"/>
    </xf>
    <xf numFmtId="164" fontId="28" fillId="8" borderId="43" xfId="0" applyNumberFormat="1" applyFont="1" applyFill="1" applyBorder="1" applyAlignment="1">
      <alignment horizontal="center" vertical="top"/>
    </xf>
    <xf numFmtId="164" fontId="28" fillId="19" borderId="98" xfId="0" applyNumberFormat="1" applyFont="1" applyFill="1" applyBorder="1" applyAlignment="1">
      <alignment horizontal="center" vertical="top"/>
    </xf>
    <xf numFmtId="164" fontId="28" fillId="19" borderId="101" xfId="0" applyNumberFormat="1" applyFont="1" applyFill="1" applyBorder="1" applyAlignment="1">
      <alignment horizontal="center" vertical="top"/>
    </xf>
    <xf numFmtId="164" fontId="28" fillId="7" borderId="49" xfId="0" applyNumberFormat="1" applyFont="1" applyFill="1" applyBorder="1" applyAlignment="1">
      <alignment horizontal="center" vertical="top"/>
    </xf>
    <xf numFmtId="164" fontId="28" fillId="19" borderId="99" xfId="0" applyNumberFormat="1" applyFont="1" applyFill="1" applyBorder="1" applyAlignment="1">
      <alignment horizontal="center" vertical="top"/>
    </xf>
    <xf numFmtId="164" fontId="28" fillId="19" borderId="48" xfId="0" applyNumberFormat="1" applyFont="1" applyFill="1" applyBorder="1" applyAlignment="1">
      <alignment horizontal="center" vertical="top"/>
    </xf>
    <xf numFmtId="164" fontId="28" fillId="19" borderId="51" xfId="0" applyNumberFormat="1" applyFont="1" applyFill="1" applyBorder="1" applyAlignment="1">
      <alignment horizontal="center" vertical="top"/>
    </xf>
    <xf numFmtId="164" fontId="28" fillId="19" borderId="12" xfId="0" applyNumberFormat="1" applyFont="1" applyFill="1" applyBorder="1" applyAlignment="1">
      <alignment horizontal="center" vertical="top"/>
    </xf>
    <xf numFmtId="164" fontId="28" fillId="7" borderId="51" xfId="0" applyNumberFormat="1" applyFont="1" applyFill="1" applyBorder="1" applyAlignment="1">
      <alignment horizontal="center" vertical="top"/>
    </xf>
    <xf numFmtId="164" fontId="28" fillId="7" borderId="48" xfId="0" applyNumberFormat="1" applyFont="1" applyFill="1" applyBorder="1" applyAlignment="1">
      <alignment horizontal="center" vertical="top"/>
    </xf>
    <xf numFmtId="164" fontId="28" fillId="7" borderId="67" xfId="0" applyNumberFormat="1" applyFont="1" applyFill="1" applyBorder="1" applyAlignment="1">
      <alignment horizontal="center" vertical="top"/>
    </xf>
    <xf numFmtId="164" fontId="28" fillId="19" borderId="63" xfId="0" applyNumberFormat="1" applyFont="1" applyFill="1" applyBorder="1" applyAlignment="1">
      <alignment horizontal="center" vertical="top"/>
    </xf>
    <xf numFmtId="164" fontId="28" fillId="19" borderId="102" xfId="0" applyNumberFormat="1" applyFont="1" applyFill="1" applyBorder="1" applyAlignment="1">
      <alignment horizontal="center" vertical="top"/>
    </xf>
    <xf numFmtId="164" fontId="29" fillId="10" borderId="40" xfId="0" applyNumberFormat="1" applyFont="1" applyFill="1" applyBorder="1" applyAlignment="1">
      <alignment horizontal="center" vertical="top"/>
    </xf>
    <xf numFmtId="0" fontId="29" fillId="0" borderId="0" xfId="0" applyFont="1" applyAlignment="1">
      <alignment horizontal="center" vertical="center"/>
    </xf>
    <xf numFmtId="164" fontId="28" fillId="7" borderId="95" xfId="0" applyNumberFormat="1" applyFont="1" applyFill="1" applyBorder="1" applyAlignment="1">
      <alignment horizontal="center" vertical="top"/>
    </xf>
    <xf numFmtId="164" fontId="28" fillId="8" borderId="12" xfId="0" applyNumberFormat="1" applyFont="1" applyFill="1" applyBorder="1" applyAlignment="1">
      <alignment horizontal="center" vertical="top"/>
    </xf>
    <xf numFmtId="164" fontId="28" fillId="8" borderId="89" xfId="0" applyNumberFormat="1" applyFont="1" applyFill="1" applyBorder="1" applyAlignment="1">
      <alignment horizontal="center" vertical="top"/>
    </xf>
    <xf numFmtId="164" fontId="29" fillId="0" borderId="0" xfId="0" applyNumberFormat="1" applyFont="1" applyAlignment="1">
      <alignment horizontal="center" vertical="top"/>
    </xf>
    <xf numFmtId="164" fontId="28" fillId="9" borderId="21" xfId="0" applyNumberFormat="1" applyFont="1" applyFill="1" applyBorder="1" applyAlignment="1">
      <alignment horizontal="center" vertical="top"/>
    </xf>
    <xf numFmtId="164" fontId="28" fillId="14" borderId="108" xfId="0" applyNumberFormat="1" applyFont="1" applyFill="1" applyBorder="1" applyAlignment="1">
      <alignment horizontal="center" vertical="top"/>
    </xf>
    <xf numFmtId="165" fontId="0" fillId="0" borderId="0" xfId="1" applyNumberFormat="1" applyFont="1" applyAlignment="1">
      <alignment horizontal="right" vertical="top" indent="2"/>
    </xf>
    <xf numFmtId="165" fontId="5" fillId="0" borderId="0" xfId="1" applyNumberFormat="1" applyFont="1" applyAlignment="1">
      <alignment horizontal="right" vertical="center" indent="2"/>
    </xf>
    <xf numFmtId="165" fontId="8" fillId="10" borderId="0" xfId="1" applyNumberFormat="1" applyFont="1" applyFill="1" applyAlignment="1">
      <alignment horizontal="right" vertical="top" indent="2"/>
    </xf>
    <xf numFmtId="165" fontId="9" fillId="8" borderId="0" xfId="1" applyNumberFormat="1" applyFont="1" applyFill="1" applyAlignment="1">
      <alignment horizontal="right" vertical="top" indent="2"/>
    </xf>
    <xf numFmtId="165" fontId="9" fillId="19" borderId="18" xfId="1" applyNumberFormat="1" applyFont="1" applyFill="1" applyBorder="1" applyAlignment="1">
      <alignment horizontal="right" vertical="top" indent="2"/>
    </xf>
    <xf numFmtId="165" fontId="9" fillId="7" borderId="0" xfId="1" applyNumberFormat="1" applyFont="1" applyFill="1" applyBorder="1" applyAlignment="1">
      <alignment horizontal="right" vertical="top" indent="2"/>
    </xf>
    <xf numFmtId="165" fontId="9" fillId="19" borderId="88" xfId="1" applyNumberFormat="1" applyFont="1" applyFill="1" applyBorder="1" applyAlignment="1">
      <alignment horizontal="right" vertical="top" indent="2"/>
    </xf>
    <xf numFmtId="165" fontId="9" fillId="7" borderId="88" xfId="1" applyNumberFormat="1" applyFont="1" applyFill="1" applyBorder="1" applyAlignment="1">
      <alignment horizontal="right" vertical="top" indent="2"/>
    </xf>
    <xf numFmtId="165" fontId="10" fillId="19" borderId="0" xfId="1" applyNumberFormat="1" applyFont="1" applyFill="1" applyAlignment="1">
      <alignment horizontal="right" vertical="top" indent="2"/>
    </xf>
    <xf numFmtId="165" fontId="10" fillId="7" borderId="0" xfId="1" applyNumberFormat="1" applyFont="1" applyFill="1" applyAlignment="1">
      <alignment horizontal="right" vertical="top" indent="2"/>
    </xf>
    <xf numFmtId="165" fontId="10" fillId="7" borderId="0" xfId="1" applyNumberFormat="1" applyFont="1" applyFill="1" applyBorder="1" applyAlignment="1">
      <alignment horizontal="right" vertical="top" indent="2"/>
    </xf>
    <xf numFmtId="165" fontId="9" fillId="19" borderId="0" xfId="1" applyNumberFormat="1" applyFont="1" applyFill="1" applyAlignment="1">
      <alignment horizontal="right" vertical="top" indent="2"/>
    </xf>
    <xf numFmtId="165" fontId="9" fillId="7" borderId="0" xfId="1" applyNumberFormat="1" applyFont="1" applyFill="1" applyAlignment="1">
      <alignment horizontal="right" vertical="top" indent="2"/>
    </xf>
    <xf numFmtId="165" fontId="10" fillId="8" borderId="0" xfId="1" applyNumberFormat="1" applyFont="1" applyFill="1" applyAlignment="1">
      <alignment horizontal="right" vertical="top" indent="2"/>
    </xf>
    <xf numFmtId="165" fontId="10" fillId="19" borderId="88" xfId="1" applyNumberFormat="1" applyFont="1" applyFill="1" applyBorder="1" applyAlignment="1">
      <alignment horizontal="right" vertical="top" indent="2"/>
    </xf>
    <xf numFmtId="165" fontId="10" fillId="7" borderId="88" xfId="1" applyNumberFormat="1" applyFont="1" applyFill="1" applyBorder="1" applyAlignment="1">
      <alignment horizontal="right" vertical="top" indent="2"/>
    </xf>
    <xf numFmtId="165" fontId="9" fillId="6" borderId="0" xfId="1" applyNumberFormat="1" applyFont="1" applyFill="1" applyAlignment="1">
      <alignment horizontal="right" vertical="top" indent="2"/>
    </xf>
    <xf numFmtId="165" fontId="10" fillId="8" borderId="88" xfId="1" applyNumberFormat="1" applyFont="1" applyFill="1" applyBorder="1" applyAlignment="1">
      <alignment horizontal="right" vertical="top" indent="2"/>
    </xf>
    <xf numFmtId="165" fontId="5" fillId="0" borderId="0" xfId="1" applyNumberFormat="1" applyFont="1" applyAlignment="1">
      <alignment horizontal="right" vertical="top" indent="2"/>
    </xf>
    <xf numFmtId="165" fontId="7" fillId="11" borderId="0" xfId="1" applyNumberFormat="1" applyFont="1" applyFill="1" applyAlignment="1">
      <alignment horizontal="right" vertical="top" indent="2"/>
    </xf>
    <xf numFmtId="165" fontId="9" fillId="9" borderId="0" xfId="1" applyNumberFormat="1" applyFont="1" applyFill="1" applyAlignment="1">
      <alignment horizontal="right" vertical="top" indent="2"/>
    </xf>
    <xf numFmtId="165" fontId="9" fillId="14" borderId="0" xfId="1" applyNumberFormat="1" applyFont="1" applyFill="1" applyAlignment="1">
      <alignment horizontal="right" vertical="top" indent="2"/>
    </xf>
    <xf numFmtId="165" fontId="9" fillId="14" borderId="0" xfId="1" applyNumberFormat="1" applyFont="1" applyFill="1" applyAlignment="1" applyProtection="1">
      <alignment horizontal="right" vertical="top" indent="2"/>
    </xf>
    <xf numFmtId="165" fontId="10" fillId="14" borderId="0" xfId="1" applyNumberFormat="1" applyFont="1" applyFill="1" applyAlignment="1">
      <alignment horizontal="right" vertical="top" indent="2"/>
    </xf>
    <xf numFmtId="165" fontId="1" fillId="0" borderId="0" xfId="1" applyNumberFormat="1" applyFont="1" applyAlignment="1">
      <alignment horizontal="right" vertical="top" indent="2"/>
    </xf>
    <xf numFmtId="0" fontId="2" fillId="17" borderId="0" xfId="1" applyNumberFormat="1" applyFont="1" applyFill="1" applyAlignment="1">
      <alignment horizontal="right" vertical="center" wrapText="1"/>
    </xf>
    <xf numFmtId="49" fontId="0" fillId="17" borderId="0" xfId="0" applyNumberFormat="1" applyFill="1" applyAlignment="1">
      <alignment horizontal="left" vertical="top"/>
    </xf>
    <xf numFmtId="165" fontId="0" fillId="17" borderId="0" xfId="1" applyNumberFormat="1" applyFont="1" applyFill="1" applyAlignment="1">
      <alignment horizontal="right" vertical="top" indent="2"/>
    </xf>
    <xf numFmtId="49" fontId="0" fillId="17" borderId="0" xfId="0" applyNumberFormat="1" applyFill="1" applyAlignment="1">
      <alignment horizontal="center" vertical="top"/>
    </xf>
    <xf numFmtId="49" fontId="4" fillId="17" borderId="0" xfId="0" applyNumberFormat="1" applyFont="1" applyFill="1" applyAlignment="1">
      <alignment horizontal="center" vertical="top"/>
    </xf>
    <xf numFmtId="49" fontId="0" fillId="17" borderId="0" xfId="0" applyNumberFormat="1" applyFill="1" applyAlignment="1">
      <alignment horizontal="center" vertical="center"/>
    </xf>
    <xf numFmtId="49" fontId="0" fillId="17" borderId="0" xfId="0" applyNumberFormat="1" applyFill="1" applyAlignment="1">
      <alignment vertical="top"/>
    </xf>
    <xf numFmtId="49" fontId="0" fillId="17" borderId="0" xfId="0" applyNumberFormat="1" applyFill="1" applyAlignment="1">
      <alignment vertical="top" wrapText="1"/>
    </xf>
    <xf numFmtId="0" fontId="9" fillId="0" borderId="42" xfId="0" applyFont="1" applyBorder="1" applyAlignment="1">
      <alignment vertical="top" wrapText="1"/>
    </xf>
    <xf numFmtId="0" fontId="9" fillId="0" borderId="43" xfId="0" applyFont="1" applyBorder="1" applyAlignment="1">
      <alignment vertical="top" wrapText="1"/>
    </xf>
    <xf numFmtId="0" fontId="11" fillId="0" borderId="42" xfId="0" applyFont="1" applyBorder="1" applyAlignment="1">
      <alignment vertical="top" wrapText="1"/>
    </xf>
    <xf numFmtId="0" fontId="11" fillId="0" borderId="43" xfId="0" applyFont="1" applyBorder="1" applyAlignment="1">
      <alignmen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0" fillId="0" borderId="42" xfId="0" applyFont="1" applyBorder="1" applyAlignment="1">
      <alignment horizontal="left" vertical="top" wrapText="1"/>
    </xf>
    <xf numFmtId="0" fontId="18" fillId="0" borderId="42" xfId="0" applyFont="1" applyBorder="1" applyAlignment="1">
      <alignment vertical="top" wrapText="1"/>
    </xf>
    <xf numFmtId="0" fontId="18" fillId="0" borderId="43" xfId="0" applyFont="1" applyBorder="1" applyAlignment="1">
      <alignment vertical="top" wrapText="1"/>
    </xf>
    <xf numFmtId="0" fontId="11" fillId="0" borderId="0" xfId="0" applyFont="1" applyAlignment="1">
      <alignment vertical="top" wrapText="1"/>
    </xf>
    <xf numFmtId="0" fontId="9" fillId="0" borderId="0" xfId="0" applyFont="1" applyAlignment="1">
      <alignment horizontal="left" vertical="top" wrapText="1"/>
    </xf>
    <xf numFmtId="0" fontId="9" fillId="0" borderId="42" xfId="0" applyFont="1" applyBorder="1" applyAlignment="1">
      <alignment horizontal="center" vertical="top" wrapText="1"/>
    </xf>
    <xf numFmtId="0" fontId="9" fillId="0" borderId="43" xfId="0" applyFont="1" applyBorder="1" applyAlignment="1">
      <alignment horizontal="center" vertical="top" wrapText="1"/>
    </xf>
    <xf numFmtId="0" fontId="11" fillId="0" borderId="42" xfId="0" applyFont="1" applyBorder="1" applyAlignment="1">
      <alignment horizontal="left" vertical="top" wrapText="1"/>
    </xf>
    <xf numFmtId="0" fontId="11" fillId="0" borderId="43" xfId="0" applyFont="1" applyBorder="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center" vertical="top" wrapText="1"/>
    </xf>
    <xf numFmtId="0" fontId="18" fillId="5" borderId="43" xfId="0" applyFont="1" applyFill="1" applyBorder="1" applyAlignment="1">
      <alignment horizontal="left" vertical="top" wrapText="1"/>
    </xf>
    <xf numFmtId="0" fontId="9" fillId="0" borderId="42" xfId="0" applyFont="1" applyBorder="1" applyAlignment="1">
      <alignment vertical="top"/>
    </xf>
    <xf numFmtId="0" fontId="9" fillId="0" borderId="43" xfId="0" applyFont="1" applyBorder="1" applyAlignment="1">
      <alignment vertical="top"/>
    </xf>
    <xf numFmtId="0" fontId="18" fillId="5" borderId="0" xfId="0" applyFont="1" applyFill="1" applyAlignment="1">
      <alignment vertical="top" wrapText="1"/>
    </xf>
    <xf numFmtId="0" fontId="16" fillId="0" borderId="42" xfId="0" applyFont="1" applyBorder="1" applyAlignment="1">
      <alignment vertical="top" wrapText="1"/>
    </xf>
    <xf numFmtId="0" fontId="9" fillId="0" borderId="52" xfId="0" applyFont="1" applyBorder="1" applyAlignment="1">
      <alignment horizontal="center" vertical="top" wrapText="1"/>
    </xf>
    <xf numFmtId="0" fontId="9" fillId="0" borderId="54" xfId="0" applyFont="1" applyBorder="1" applyAlignment="1">
      <alignment horizontal="center" vertical="top" wrapText="1"/>
    </xf>
    <xf numFmtId="0" fontId="9" fillId="0" borderId="53" xfId="0" applyFont="1" applyBorder="1" applyAlignment="1">
      <alignment horizontal="center" vertical="top" wrapText="1"/>
    </xf>
    <xf numFmtId="0" fontId="9" fillId="0" borderId="39" xfId="0" applyFont="1" applyBorder="1" applyAlignment="1">
      <alignment vertical="top" wrapText="1"/>
    </xf>
    <xf numFmtId="0" fontId="9" fillId="0" borderId="41" xfId="0" applyFont="1" applyBorder="1" applyAlignment="1">
      <alignment vertical="top" wrapText="1"/>
    </xf>
    <xf numFmtId="0" fontId="9" fillId="0" borderId="42" xfId="0" applyFont="1" applyBorder="1" applyAlignment="1" applyProtection="1">
      <alignment vertical="top" wrapText="1"/>
      <protection locked="0"/>
    </xf>
    <xf numFmtId="0" fontId="9" fillId="0" borderId="43" xfId="0" applyFont="1" applyBorder="1" applyAlignment="1" applyProtection="1">
      <alignment vertical="top" wrapText="1"/>
      <protection locked="0"/>
    </xf>
    <xf numFmtId="0" fontId="18" fillId="0" borderId="43" xfId="0" applyFont="1" applyBorder="1" applyAlignment="1" applyProtection="1">
      <alignment vertical="top" wrapText="1"/>
      <protection locked="0"/>
    </xf>
    <xf numFmtId="0" fontId="18" fillId="5" borderId="42" xfId="0" applyFont="1" applyFill="1" applyBorder="1" applyAlignment="1">
      <alignment vertical="top" wrapText="1"/>
    </xf>
    <xf numFmtId="0" fontId="9" fillId="0" borderId="42" xfId="0" applyFont="1" applyBorder="1" applyAlignment="1">
      <alignment vertical="center" wrapText="1"/>
    </xf>
    <xf numFmtId="0" fontId="18" fillId="0" borderId="43" xfId="0" applyFont="1" applyBorder="1" applyAlignment="1">
      <alignment vertical="center" wrapText="1"/>
    </xf>
    <xf numFmtId="0" fontId="9" fillId="0" borderId="43" xfId="0" applyFont="1" applyBorder="1" applyAlignment="1">
      <alignment vertical="center" wrapText="1"/>
    </xf>
    <xf numFmtId="0" fontId="9" fillId="0" borderId="52" xfId="0" applyFont="1" applyBorder="1" applyAlignment="1">
      <alignment vertical="top" wrapText="1"/>
    </xf>
    <xf numFmtId="0" fontId="9" fillId="0" borderId="54" xfId="0" applyFont="1" applyBorder="1" applyAlignment="1">
      <alignment vertical="top" wrapText="1"/>
    </xf>
    <xf numFmtId="164" fontId="31" fillId="19" borderId="14" xfId="0" applyNumberFormat="1" applyFont="1" applyFill="1" applyBorder="1" applyAlignment="1">
      <alignment horizontal="center" vertical="top"/>
    </xf>
    <xf numFmtId="164" fontId="31" fillId="7" borderId="14" xfId="0" applyNumberFormat="1" applyFont="1" applyFill="1" applyBorder="1" applyAlignment="1">
      <alignment horizontal="center" vertical="top"/>
    </xf>
    <xf numFmtId="164" fontId="31" fillId="8" borderId="0" xfId="0" applyNumberFormat="1" applyFont="1" applyFill="1" applyAlignment="1">
      <alignment horizontal="center" vertical="top"/>
    </xf>
    <xf numFmtId="164" fontId="31" fillId="19" borderId="12" xfId="0" applyNumberFormat="1" applyFont="1" applyFill="1" applyBorder="1" applyAlignment="1">
      <alignment horizontal="center" vertical="top"/>
    </xf>
    <xf numFmtId="164" fontId="31" fillId="7" borderId="103" xfId="0" applyNumberFormat="1" applyFont="1" applyFill="1" applyBorder="1" applyAlignment="1">
      <alignment horizontal="center" vertical="top"/>
    </xf>
    <xf numFmtId="164" fontId="31" fillId="19" borderId="15" xfId="0" applyNumberFormat="1" applyFont="1" applyFill="1" applyBorder="1" applyAlignment="1">
      <alignment horizontal="center" vertical="top"/>
    </xf>
    <xf numFmtId="164" fontId="32" fillId="10" borderId="42" xfId="0" applyNumberFormat="1" applyFont="1" applyFill="1" applyBorder="1" applyAlignment="1">
      <alignment horizontal="center" vertical="top"/>
    </xf>
    <xf numFmtId="164" fontId="31" fillId="14" borderId="21" xfId="0" applyNumberFormat="1" applyFont="1" applyFill="1" applyBorder="1" applyAlignment="1">
      <alignment horizontal="center" vertical="top"/>
    </xf>
    <xf numFmtId="164" fontId="31" fillId="11" borderId="79" xfId="0" applyNumberFormat="1" applyFont="1" applyFill="1" applyBorder="1" applyAlignment="1">
      <alignment horizontal="center" vertical="top"/>
    </xf>
    <xf numFmtId="164" fontId="29" fillId="11" borderId="80" xfId="0" applyNumberFormat="1" applyFont="1" applyFill="1" applyBorder="1" applyAlignment="1">
      <alignment horizontal="center" vertical="top"/>
    </xf>
    <xf numFmtId="164" fontId="29" fillId="11" borderId="75" xfId="0" applyNumberFormat="1" applyFont="1" applyFill="1" applyBorder="1" applyAlignment="1">
      <alignment horizontal="center" vertical="top"/>
    </xf>
    <xf numFmtId="0" fontId="33" fillId="0" borderId="0" xfId="0" applyFont="1"/>
    <xf numFmtId="0" fontId="34" fillId="0" borderId="0" xfId="0" applyFont="1"/>
    <xf numFmtId="0" fontId="18" fillId="13" borderId="2" xfId="0" applyFont="1" applyFill="1" applyBorder="1" applyAlignment="1">
      <alignment horizontal="left" vertical="top" wrapText="1"/>
    </xf>
    <xf numFmtId="0" fontId="5" fillId="20" borderId="31" xfId="0" applyFont="1" applyFill="1" applyBorder="1" applyAlignment="1">
      <alignment horizontal="center" vertical="center" wrapText="1"/>
    </xf>
    <xf numFmtId="0" fontId="5" fillId="20" borderId="33" xfId="0" applyFont="1" applyFill="1" applyBorder="1" applyAlignment="1">
      <alignment horizontal="center" vertical="center" wrapText="1"/>
    </xf>
    <xf numFmtId="0" fontId="5" fillId="21" borderId="31" xfId="0" applyFont="1" applyFill="1" applyBorder="1" applyAlignment="1">
      <alignment horizontal="center" vertical="center"/>
    </xf>
    <xf numFmtId="0" fontId="5" fillId="21" borderId="33" xfId="0" applyFont="1" applyFill="1" applyBorder="1" applyAlignment="1">
      <alignment horizontal="center" vertical="center"/>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49" fontId="18" fillId="0" borderId="42" xfId="0" applyNumberFormat="1" applyFont="1" applyBorder="1" applyAlignment="1">
      <alignment horizontal="left" vertical="top" wrapText="1"/>
    </xf>
    <xf numFmtId="0" fontId="9" fillId="0" borderId="43" xfId="0" applyFont="1" applyBorder="1" applyAlignment="1">
      <alignment horizontal="left" vertical="top" wrapText="1"/>
    </xf>
    <xf numFmtId="0" fontId="9" fillId="0" borderId="43" xfId="0" applyFont="1" applyBorder="1" applyAlignment="1">
      <alignment vertical="top" wrapText="1"/>
    </xf>
    <xf numFmtId="49" fontId="15" fillId="0" borderId="24" xfId="0" applyNumberFormat="1" applyFont="1" applyBorder="1" applyAlignment="1">
      <alignment horizontal="left" vertical="top" wrapText="1"/>
    </xf>
    <xf numFmtId="0" fontId="15" fillId="0" borderId="24" xfId="0" applyFont="1" applyBorder="1" applyAlignment="1">
      <alignment horizontal="left" vertical="top" wrapText="1"/>
    </xf>
    <xf numFmtId="0" fontId="21" fillId="0" borderId="0" xfId="0" applyFont="1" applyAlignment="1">
      <alignment horizontal="center" vertical="top" wrapText="1"/>
    </xf>
    <xf numFmtId="49" fontId="10" fillId="8" borderId="0" xfId="0" applyNumberFormat="1" applyFont="1" applyFill="1" applyAlignment="1">
      <alignment vertical="center" wrapText="1"/>
    </xf>
    <xf numFmtId="49" fontId="10" fillId="8" borderId="13" xfId="0" applyNumberFormat="1" applyFont="1" applyFill="1" applyBorder="1" applyAlignment="1">
      <alignment vertical="center" wrapText="1"/>
    </xf>
    <xf numFmtId="49" fontId="10" fillId="8" borderId="37" xfId="0" applyNumberFormat="1" applyFont="1" applyFill="1" applyBorder="1" applyAlignment="1">
      <alignment vertical="center" wrapText="1"/>
    </xf>
    <xf numFmtId="49" fontId="10" fillId="8" borderId="6" xfId="0" applyNumberFormat="1" applyFont="1" applyFill="1" applyBorder="1" applyAlignment="1">
      <alignment vertical="center" wrapText="1"/>
    </xf>
    <xf numFmtId="49" fontId="10" fillId="8" borderId="50" xfId="0" applyNumberFormat="1" applyFont="1" applyFill="1" applyBorder="1" applyAlignment="1">
      <alignment vertical="center" wrapText="1"/>
    </xf>
    <xf numFmtId="49" fontId="10" fillId="8" borderId="88" xfId="0" applyNumberFormat="1" applyFont="1" applyFill="1" applyBorder="1" applyAlignment="1">
      <alignment vertical="center" wrapText="1"/>
    </xf>
    <xf numFmtId="49" fontId="5" fillId="17" borderId="31" xfId="0" applyNumberFormat="1" applyFont="1" applyFill="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7" fillId="10" borderId="0" xfId="0" applyFont="1" applyFill="1" applyAlignment="1">
      <alignment vertical="center" wrapText="1"/>
    </xf>
    <xf numFmtId="0" fontId="8" fillId="10" borderId="13" xfId="0" applyFont="1" applyFill="1" applyBorder="1" applyAlignment="1">
      <alignment vertical="center"/>
    </xf>
    <xf numFmtId="49" fontId="10" fillId="8" borderId="0" xfId="0" applyNumberFormat="1" applyFont="1" applyFill="1" applyAlignment="1">
      <alignment horizontal="left" vertical="top" wrapText="1"/>
    </xf>
    <xf numFmtId="49" fontId="10" fillId="8" borderId="13" xfId="0" applyNumberFormat="1" applyFont="1" applyFill="1" applyBorder="1" applyAlignment="1">
      <alignment horizontal="left" vertical="top" wrapText="1"/>
    </xf>
    <xf numFmtId="49" fontId="7" fillId="10" borderId="10" xfId="0" applyNumberFormat="1" applyFont="1" applyFill="1" applyBorder="1" applyAlignment="1">
      <alignment vertical="center" wrapText="1"/>
    </xf>
    <xf numFmtId="49" fontId="7" fillId="10" borderId="11" xfId="0" applyNumberFormat="1" applyFont="1" applyFill="1" applyBorder="1" applyAlignment="1">
      <alignment vertical="center" wrapText="1"/>
    </xf>
    <xf numFmtId="49" fontId="10" fillId="8" borderId="37" xfId="0" applyNumberFormat="1" applyFont="1" applyFill="1" applyBorder="1" applyAlignment="1">
      <alignment horizontal="left" vertical="top" wrapText="1"/>
    </xf>
    <xf numFmtId="49" fontId="10" fillId="8" borderId="6" xfId="0" applyNumberFormat="1" applyFont="1" applyFill="1" applyBorder="1" applyAlignment="1">
      <alignment horizontal="left" vertical="top" wrapText="1"/>
    </xf>
    <xf numFmtId="49" fontId="10" fillId="9" borderId="0" xfId="0" applyNumberFormat="1" applyFont="1" applyFill="1" applyAlignment="1">
      <alignment vertical="center" wrapText="1"/>
    </xf>
    <xf numFmtId="49" fontId="10" fillId="9" borderId="23" xfId="0" applyNumberFormat="1" applyFont="1" applyFill="1" applyBorder="1" applyAlignment="1">
      <alignment vertical="center" wrapText="1"/>
    </xf>
    <xf numFmtId="0" fontId="10" fillId="8" borderId="38" xfId="0" applyFont="1" applyFill="1" applyBorder="1" applyAlignment="1">
      <alignment vertical="center" wrapText="1"/>
    </xf>
    <xf numFmtId="0" fontId="9" fillId="0" borderId="12" xfId="0" applyFont="1" applyBorder="1" applyAlignment="1">
      <alignment vertical="center"/>
    </xf>
    <xf numFmtId="49" fontId="7" fillId="11" borderId="60" xfId="0" applyNumberFormat="1" applyFont="1" applyFill="1" applyBorder="1" applyAlignment="1">
      <alignment vertical="center" wrapText="1"/>
    </xf>
    <xf numFmtId="49" fontId="7" fillId="11" borderId="22" xfId="0" applyNumberFormat="1" applyFont="1" applyFill="1" applyBorder="1" applyAlignment="1">
      <alignment vertical="center" wrapText="1"/>
    </xf>
    <xf numFmtId="49" fontId="10" fillId="9" borderId="58" xfId="0" applyNumberFormat="1" applyFont="1" applyFill="1" applyBorder="1" applyAlignment="1">
      <alignment vertical="center" wrapText="1"/>
    </xf>
    <xf numFmtId="49" fontId="10" fillId="9" borderId="7" xfId="0" applyNumberFormat="1" applyFont="1" applyFill="1" applyBorder="1" applyAlignment="1">
      <alignment vertical="center" wrapText="1"/>
    </xf>
    <xf numFmtId="0" fontId="7" fillId="10" borderId="37" xfId="0" applyFont="1" applyFill="1" applyBorder="1" applyAlignment="1">
      <alignment vertical="center" wrapText="1"/>
    </xf>
    <xf numFmtId="0" fontId="8" fillId="10" borderId="6" xfId="0" applyFont="1" applyFill="1" applyBorder="1" applyAlignment="1">
      <alignment vertical="center"/>
    </xf>
    <xf numFmtId="49" fontId="10" fillId="8" borderId="0" xfId="0" applyNumberFormat="1" applyFont="1" applyFill="1" applyAlignment="1">
      <alignment vertical="top" wrapText="1"/>
    </xf>
    <xf numFmtId="49" fontId="10" fillId="8" borderId="13" xfId="0" applyNumberFormat="1" applyFont="1" applyFill="1" applyBorder="1" applyAlignment="1">
      <alignment vertical="top" wrapText="1"/>
    </xf>
    <xf numFmtId="49" fontId="6" fillId="17" borderId="10" xfId="0" applyNumberFormat="1" applyFont="1" applyFill="1" applyBorder="1" applyAlignment="1">
      <alignment horizontal="left" vertical="center"/>
    </xf>
    <xf numFmtId="49" fontId="7" fillId="10" borderId="30" xfId="0" applyNumberFormat="1" applyFont="1" applyFill="1" applyBorder="1" applyAlignment="1">
      <alignment horizontal="left" vertical="center" wrapText="1"/>
    </xf>
    <xf numFmtId="49" fontId="7" fillId="10" borderId="9" xfId="0" applyNumberFormat="1" applyFont="1" applyFill="1" applyBorder="1" applyAlignment="1">
      <alignment horizontal="left" vertical="center" wrapText="1"/>
    </xf>
    <xf numFmtId="49" fontId="10" fillId="8" borderId="37" xfId="0" applyNumberFormat="1" applyFont="1" applyFill="1" applyBorder="1" applyAlignment="1">
      <alignment horizontal="left" vertical="center" wrapText="1"/>
    </xf>
    <xf numFmtId="49" fontId="10" fillId="8" borderId="6" xfId="0" applyNumberFormat="1" applyFont="1" applyFill="1" applyBorder="1" applyAlignment="1">
      <alignment horizontal="left" vertical="center" wrapText="1"/>
    </xf>
    <xf numFmtId="49" fontId="10" fillId="8" borderId="0" xfId="0" applyNumberFormat="1" applyFont="1" applyFill="1" applyAlignment="1">
      <alignment horizontal="left" vertical="center" wrapText="1"/>
    </xf>
    <xf numFmtId="49" fontId="10" fillId="8" borderId="13" xfId="0" applyNumberFormat="1" applyFont="1" applyFill="1" applyBorder="1" applyAlignment="1">
      <alignment horizontal="left" vertical="center" wrapText="1"/>
    </xf>
    <xf numFmtId="49" fontId="5" fillId="17" borderId="30" xfId="0" applyNumberFormat="1" applyFont="1" applyFill="1" applyBorder="1" applyAlignment="1">
      <alignment horizontal="left" vertical="center" wrapText="1"/>
    </xf>
    <xf numFmtId="0" fontId="9" fillId="17" borderId="9" xfId="0" applyFont="1" applyFill="1" applyBorder="1" applyAlignment="1">
      <alignment horizontal="left" vertical="center" wrapText="1"/>
    </xf>
    <xf numFmtId="49" fontId="7" fillId="10" borderId="30" xfId="0" applyNumberFormat="1" applyFont="1" applyFill="1" applyBorder="1" applyAlignment="1">
      <alignment vertical="center" wrapText="1"/>
    </xf>
    <xf numFmtId="49" fontId="7" fillId="11" borderId="57" xfId="0" applyNumberFormat="1" applyFont="1" applyFill="1" applyBorder="1" applyAlignment="1">
      <alignment vertical="center" wrapText="1"/>
    </xf>
    <xf numFmtId="49" fontId="7" fillId="11" borderId="8" xfId="0" applyNumberFormat="1" applyFont="1" applyFill="1" applyBorder="1" applyAlignment="1">
      <alignment vertical="center" wrapText="1"/>
    </xf>
    <xf numFmtId="49" fontId="9" fillId="9" borderId="57" xfId="0" applyNumberFormat="1" applyFont="1" applyFill="1" applyBorder="1" applyAlignment="1">
      <alignment vertical="center" wrapText="1"/>
    </xf>
    <xf numFmtId="49" fontId="9" fillId="9" borderId="8" xfId="0" applyNumberFormat="1" applyFont="1" applyFill="1" applyBorder="1" applyAlignment="1">
      <alignment vertical="center" wrapText="1"/>
    </xf>
    <xf numFmtId="49" fontId="7" fillId="11" borderId="92" xfId="0" applyNumberFormat="1" applyFont="1" applyFill="1" applyBorder="1" applyAlignment="1">
      <alignment vertical="center" wrapText="1"/>
    </xf>
    <xf numFmtId="49" fontId="7" fillId="11" borderId="93" xfId="0" applyNumberFormat="1" applyFont="1" applyFill="1" applyBorder="1" applyAlignment="1">
      <alignment vertical="center" wrapText="1"/>
    </xf>
    <xf numFmtId="49" fontId="10" fillId="13" borderId="0" xfId="0" applyNumberFormat="1" applyFont="1" applyFill="1" applyAlignment="1">
      <alignment horizontal="left" vertical="top"/>
    </xf>
    <xf numFmtId="0" fontId="9" fillId="13" borderId="82" xfId="0" applyFont="1" applyFill="1" applyBorder="1" applyAlignment="1">
      <alignment vertical="top" wrapText="1"/>
    </xf>
    <xf numFmtId="0" fontId="9" fillId="13" borderId="83" xfId="0" applyFont="1" applyFill="1" applyBorder="1" applyAlignment="1">
      <alignment vertical="top" wrapText="1"/>
    </xf>
    <xf numFmtId="0" fontId="9" fillId="13" borderId="1" xfId="0" applyFont="1" applyFill="1" applyBorder="1" applyAlignment="1">
      <alignment vertical="top" wrapText="1"/>
    </xf>
    <xf numFmtId="49" fontId="6" fillId="0" borderId="10" xfId="0" applyNumberFormat="1" applyFont="1" applyBorder="1" applyAlignment="1">
      <alignment horizontal="left" vertical="center"/>
    </xf>
    <xf numFmtId="49" fontId="5" fillId="17" borderId="5" xfId="0" applyNumberFormat="1" applyFont="1" applyFill="1" applyBorder="1" applyAlignment="1">
      <alignment horizontal="left" vertical="center" wrapText="1"/>
    </xf>
    <xf numFmtId="0" fontId="7" fillId="12" borderId="3" xfId="0" applyFont="1" applyFill="1" applyBorder="1" applyAlignment="1">
      <alignment vertical="center" wrapText="1"/>
    </xf>
    <xf numFmtId="0" fontId="8" fillId="12" borderId="8" xfId="0" applyFont="1" applyFill="1" applyBorder="1" applyAlignment="1">
      <alignment vertical="center" wrapText="1"/>
    </xf>
    <xf numFmtId="0" fontId="9" fillId="15" borderId="57" xfId="0" applyFont="1" applyFill="1" applyBorder="1" applyAlignment="1">
      <alignment vertical="center" wrapText="1"/>
    </xf>
    <xf numFmtId="0" fontId="9" fillId="15" borderId="8" xfId="0" applyFont="1" applyFill="1" applyBorder="1" applyAlignment="1">
      <alignment vertical="center" wrapText="1"/>
    </xf>
    <xf numFmtId="0" fontId="9" fillId="15" borderId="3" xfId="0" applyFont="1" applyFill="1" applyBorder="1" applyAlignment="1">
      <alignment vertical="center" wrapText="1"/>
    </xf>
    <xf numFmtId="164" fontId="9" fillId="13" borderId="23" xfId="0" applyNumberFormat="1" applyFont="1" applyFill="1" applyBorder="1" applyAlignment="1">
      <alignment horizontal="center" vertical="top"/>
    </xf>
    <xf numFmtId="0" fontId="9" fillId="15" borderId="57" xfId="0" applyFont="1" applyFill="1" applyBorder="1" applyAlignment="1">
      <alignment vertical="top" wrapText="1"/>
    </xf>
    <xf numFmtId="0" fontId="9" fillId="15" borderId="8" xfId="0" applyFont="1" applyFill="1" applyBorder="1" applyAlignment="1">
      <alignment vertical="top" wrapText="1"/>
    </xf>
  </cellXfs>
  <cellStyles count="2">
    <cellStyle name="Prozent" xfId="1" builtinId="5"/>
    <cellStyle name="Standard" xfId="0" builtinId="0"/>
  </cellStyles>
  <dxfs count="0"/>
  <tableStyles count="0" defaultTableStyle="TableStyleMedium2" defaultPivotStyle="PivotStyleLight16"/>
  <colors>
    <mruColors>
      <color rgb="FF9933FF"/>
      <color rgb="FF66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1</xdr:colOff>
      <xdr:row>317</xdr:row>
      <xdr:rowOff>194596</xdr:rowOff>
    </xdr:from>
    <xdr:to>
      <xdr:col>13</xdr:col>
      <xdr:colOff>1</xdr:colOff>
      <xdr:row>332</xdr:row>
      <xdr:rowOff>0</xdr:rowOff>
    </xdr:to>
    <xdr:sp macro="" textlink="">
      <xdr:nvSpPr>
        <xdr:cNvPr id="2" name="Textfeld 1">
          <a:extLst>
            <a:ext uri="{FF2B5EF4-FFF2-40B4-BE49-F238E27FC236}">
              <a16:creationId xmlns:a16="http://schemas.microsoft.com/office/drawing/2014/main" id="{0FE561ED-642C-A04D-BB8D-137E25901E80}"/>
            </a:ext>
          </a:extLst>
        </xdr:cNvPr>
        <xdr:cNvSpPr txBox="1"/>
      </xdr:nvSpPr>
      <xdr:spPr>
        <a:xfrm>
          <a:off x="1382662" y="90569435"/>
          <a:ext cx="12126452" cy="272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Erläuterung der Skalierung der Gewichtung</a:t>
          </a:r>
        </a:p>
        <a:p>
          <a:endParaRPr lang="de-DE" sz="1400"/>
        </a:p>
        <a:p>
          <a:r>
            <a:rPr lang="de-DE" sz="1400"/>
            <a:t>Die Gewichtung erfolgt auf allen Ebenen (Schutzgut, Hauptkriterien, Teilkriterien) und geht ihrem Gewicht entsprechend in die</a:t>
          </a:r>
          <a:r>
            <a:rPr lang="de-DE" sz="1400" baseline="0"/>
            <a:t> </a:t>
          </a:r>
          <a:r>
            <a:rPr lang="de-DE" sz="1400"/>
            <a:t>Gesamt-Aggregation des Variantenvergleichs ein. In der Regel vorgesehene Gewichtungsstufen (begründete Abweichungen im</a:t>
          </a:r>
          <a:r>
            <a:rPr lang="de-DE" sz="1400" baseline="0"/>
            <a:t> Einzelfall möglich)</a:t>
          </a:r>
          <a:r>
            <a:rPr lang="de-DE" sz="1400"/>
            <a:t>:</a:t>
          </a:r>
        </a:p>
        <a:p>
          <a:endParaRPr lang="de-DE" sz="1400"/>
        </a:p>
        <a:p>
          <a:r>
            <a:rPr lang="de-DE" sz="1400" b="1"/>
            <a:t>0,5</a:t>
          </a:r>
          <a:r>
            <a:rPr lang="de-DE" sz="1400" b="1" baseline="0"/>
            <a:t> </a:t>
          </a:r>
          <a:r>
            <a:rPr lang="de-DE" sz="1400" baseline="0"/>
            <a:t> Schutzgut/Kriterium hat unterdurchnittliches Gewicht und lediglich geringe Bedeutung für die Bewertung/Variantenvergleich</a:t>
          </a:r>
        </a:p>
        <a:p>
          <a:r>
            <a:rPr lang="de-DE" sz="1400" b="1" baseline="0"/>
            <a:t>1,0</a:t>
          </a:r>
          <a:r>
            <a:rPr lang="de-DE" sz="1400" baseline="0"/>
            <a:t>  Standardgewicht </a:t>
          </a:r>
        </a:p>
        <a:p>
          <a:r>
            <a:rPr lang="de-DE" sz="1400" b="1" baseline="0"/>
            <a:t>1,5</a:t>
          </a:r>
          <a:r>
            <a:rPr lang="de-DE" sz="1400" baseline="0"/>
            <a:t>  Leicht erhöhtes Gewicht</a:t>
          </a:r>
        </a:p>
        <a:p>
          <a:r>
            <a:rPr lang="de-DE" sz="1400" b="1" baseline="0"/>
            <a:t>2,0</a:t>
          </a:r>
          <a:r>
            <a:rPr lang="de-DE" sz="1400" baseline="0"/>
            <a:t>  Im Vergleich zum Standardgewicht deutlich erhöhtes Gewicht aufgrund der Schwere der Auswirkung/Bedeutung fachrechtlicher Normen</a:t>
          </a:r>
        </a:p>
        <a:p>
          <a:r>
            <a:rPr lang="de-DE" sz="1400" b="1" baseline="0"/>
            <a:t>2,5</a:t>
          </a:r>
          <a:r>
            <a:rPr lang="de-DE" sz="1400" baseline="0"/>
            <a:t>  Noch einmal erhöhte Bedeutung im Vergleich zur vorhergehende Stufe</a:t>
          </a:r>
        </a:p>
        <a:p>
          <a:r>
            <a:rPr lang="de-DE" sz="1400" b="1" baseline="0"/>
            <a:t>3,0</a:t>
          </a:r>
          <a:r>
            <a:rPr lang="de-DE" sz="1400" baseline="0"/>
            <a:t>  Höchste Bedeutung: 3-faches Gewicht gegenüber Standard wegen herausragender Bedeutung aufgrund der Schwere der Auswirkungen/fachrechtlicher Normen</a:t>
          </a:r>
          <a:endParaRPr lang="de-DE"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7786689</xdr:colOff>
      <xdr:row>34</xdr:row>
      <xdr:rowOff>221584</xdr:rowOff>
    </xdr:from>
    <xdr:to>
      <xdr:col>20</xdr:col>
      <xdr:colOff>79375</xdr:colOff>
      <xdr:row>48</xdr:row>
      <xdr:rowOff>166688</xdr:rowOff>
    </xdr:to>
    <xdr:sp macro="" textlink="">
      <xdr:nvSpPr>
        <xdr:cNvPr id="2" name="Textfeld 1">
          <a:extLst>
            <a:ext uri="{FF2B5EF4-FFF2-40B4-BE49-F238E27FC236}">
              <a16:creationId xmlns:a16="http://schemas.microsoft.com/office/drawing/2014/main" id="{B506B17F-41EC-4D81-B447-02AB94B3BFB6}"/>
            </a:ext>
          </a:extLst>
        </xdr:cNvPr>
        <xdr:cNvSpPr txBox="1"/>
      </xdr:nvSpPr>
      <xdr:spPr>
        <a:xfrm>
          <a:off x="15914689" y="14151897"/>
          <a:ext cx="13858874" cy="2556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Erläuterung der Skalierung der Gewichtung</a:t>
          </a:r>
        </a:p>
        <a:p>
          <a:endParaRPr lang="de-DE" sz="1400"/>
        </a:p>
        <a:p>
          <a:r>
            <a:rPr lang="de-DE" sz="1400"/>
            <a:t>Die Gewichtung erfolgt auf allen Ebenen (Hauptkriterien, Teilkriterien) und geht ihrem Gewicht entsprechend in die</a:t>
          </a:r>
          <a:r>
            <a:rPr lang="de-DE" sz="1400" baseline="0"/>
            <a:t> </a:t>
          </a:r>
          <a:r>
            <a:rPr lang="de-DE" sz="1400"/>
            <a:t>Gesamt-Aggregation des Variantenvergleichs ein. Vorgesehene Gewichtungsstufen:</a:t>
          </a:r>
        </a:p>
        <a:p>
          <a:endParaRPr lang="de-DE" sz="1400"/>
        </a:p>
        <a:p>
          <a:r>
            <a:rPr lang="de-DE" sz="1400" b="1"/>
            <a:t>0,5</a:t>
          </a:r>
          <a:r>
            <a:rPr lang="de-DE" sz="1400" b="1" baseline="0"/>
            <a:t> </a:t>
          </a:r>
          <a:r>
            <a:rPr lang="de-DE" sz="1400" baseline="0"/>
            <a:t> Kriterium hat unterdurchnittliches Gewicht und lediglich geringe Bedeutung für die Bewertung/Variantenvergleich</a:t>
          </a:r>
        </a:p>
        <a:p>
          <a:r>
            <a:rPr lang="de-DE" sz="1400" b="1" baseline="0"/>
            <a:t>1,0</a:t>
          </a:r>
          <a:r>
            <a:rPr lang="de-DE" sz="1400" baseline="0"/>
            <a:t>  Standardgewicht </a:t>
          </a:r>
        </a:p>
        <a:p>
          <a:r>
            <a:rPr lang="de-DE" sz="1400" b="1" baseline="0"/>
            <a:t>1,5</a:t>
          </a:r>
          <a:r>
            <a:rPr lang="de-DE" sz="1400" baseline="0"/>
            <a:t>  Leicht erhöhtes Gewicht</a:t>
          </a:r>
        </a:p>
        <a:p>
          <a:r>
            <a:rPr lang="de-DE" sz="1400" b="1" baseline="0"/>
            <a:t>2,0</a:t>
          </a:r>
          <a:r>
            <a:rPr lang="de-DE" sz="1400" baseline="0"/>
            <a:t>  Im Vergleich zum Standardgewicht deutlich erhöhtes Gewicht </a:t>
          </a:r>
        </a:p>
        <a:p>
          <a:r>
            <a:rPr lang="de-DE" sz="1400" b="1" baseline="0"/>
            <a:t>2,5</a:t>
          </a:r>
          <a:r>
            <a:rPr lang="de-DE" sz="1400" baseline="0"/>
            <a:t>  Noch einmal erhöhte Bedeutung im Vergleich zur vorhergehende Stufe</a:t>
          </a:r>
        </a:p>
        <a:p>
          <a:r>
            <a:rPr lang="de-DE" sz="1400" b="1" baseline="0"/>
            <a:t>3,0</a:t>
          </a:r>
          <a:r>
            <a:rPr lang="de-DE" sz="1400" baseline="0"/>
            <a:t>  Höchste Bedeutung: 3-faches Gewicht gegenüber Standard wegen herausragender Bedeutung </a:t>
          </a:r>
          <a:endParaRPr lang="de-DE" sz="14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EF4A9-0DF5-47CD-A7F2-D820FBFEC100}">
  <sheetPr>
    <pageSetUpPr fitToPage="1"/>
  </sheetPr>
  <dimension ref="A1:U317"/>
  <sheetViews>
    <sheetView zoomScale="80" zoomScaleNormal="80" workbookViewId="0">
      <pane xSplit="8" ySplit="2" topLeftCell="N3" activePane="bottomRight" state="frozen"/>
      <selection pane="topRight" activeCell="I1" sqref="I1"/>
      <selection pane="bottomLeft" activeCell="B3" sqref="B3"/>
      <selection pane="bottomRight" activeCell="N6" sqref="N6"/>
    </sheetView>
  </sheetViews>
  <sheetFormatPr baseColWidth="10" defaultColWidth="11.453125" defaultRowHeight="18.5" outlineLevelRow="2" x14ac:dyDescent="0.35"/>
  <cols>
    <col min="1" max="1" width="1.1796875" style="1" hidden="1" customWidth="1"/>
    <col min="2" max="2" width="13.7265625" style="91" customWidth="1"/>
    <col min="3" max="3" width="13.7265625" style="469" customWidth="1"/>
    <col min="4" max="4" width="7.1796875" style="84" customWidth="1"/>
    <col min="5" max="5" width="5" style="84" customWidth="1"/>
    <col min="6" max="6" width="7.26953125" style="240" customWidth="1"/>
    <col min="7" max="7" width="5" style="84" customWidth="1"/>
    <col min="8" max="8" width="5" style="240" customWidth="1"/>
    <col min="9" max="9" width="2.453125" style="11" customWidth="1"/>
    <col min="10" max="10" width="92.1796875" style="54" customWidth="1"/>
    <col min="11" max="12" width="12.453125" style="8" customWidth="1"/>
    <col min="13" max="13" width="52" style="6" customWidth="1"/>
    <col min="14" max="14" width="37.1796875" style="7" customWidth="1"/>
    <col min="15" max="15" width="19" style="84" customWidth="1"/>
    <col min="16" max="16" width="65.453125" style="154" hidden="1" customWidth="1"/>
    <col min="17" max="20" width="40.7265625" style="438" customWidth="1"/>
    <col min="21" max="16384" width="11.453125" style="1"/>
  </cols>
  <sheetData>
    <row r="1" spans="2:20" ht="20.5" thickBot="1" x14ac:dyDescent="0.4">
      <c r="B1" s="495"/>
      <c r="C1" s="496"/>
      <c r="D1" s="497"/>
      <c r="E1" s="497"/>
      <c r="F1" s="498"/>
      <c r="G1" s="497"/>
      <c r="H1" s="498"/>
      <c r="I1" s="595" t="s">
        <v>0</v>
      </c>
      <c r="J1" s="595"/>
      <c r="K1" s="499"/>
      <c r="L1" s="499"/>
      <c r="M1" s="500"/>
      <c r="N1" s="501"/>
      <c r="O1" s="497"/>
      <c r="Q1" s="556" t="s">
        <v>1</v>
      </c>
      <c r="R1" s="557"/>
      <c r="S1" s="554" t="s">
        <v>2</v>
      </c>
      <c r="T1" s="555"/>
    </row>
    <row r="2" spans="2:20" ht="47" thickBot="1" x14ac:dyDescent="0.4">
      <c r="B2" s="51" t="s">
        <v>3</v>
      </c>
      <c r="C2" s="494" t="s">
        <v>4</v>
      </c>
      <c r="D2" s="572" t="s">
        <v>5</v>
      </c>
      <c r="E2" s="573"/>
      <c r="F2" s="573"/>
      <c r="G2" s="573"/>
      <c r="H2" s="574"/>
      <c r="I2" s="602" t="s">
        <v>6</v>
      </c>
      <c r="J2" s="603"/>
      <c r="K2" s="63" t="s">
        <v>7</v>
      </c>
      <c r="L2" s="63" t="s">
        <v>8</v>
      </c>
      <c r="M2" s="52" t="s">
        <v>9</v>
      </c>
      <c r="N2" s="52" t="s">
        <v>10</v>
      </c>
      <c r="O2" s="53" t="s">
        <v>11</v>
      </c>
      <c r="P2" s="155" t="s">
        <v>12</v>
      </c>
      <c r="Q2" s="446" t="s">
        <v>13</v>
      </c>
      <c r="R2" s="445" t="s">
        <v>14</v>
      </c>
      <c r="S2" s="443" t="s">
        <v>13</v>
      </c>
      <c r="T2" s="444" t="s">
        <v>15</v>
      </c>
    </row>
    <row r="3" spans="2:20" s="3" customFormat="1" ht="37" x14ac:dyDescent="0.35">
      <c r="B3" s="29" t="s">
        <v>16</v>
      </c>
      <c r="C3" s="470"/>
      <c r="D3" s="134"/>
      <c r="E3" s="134"/>
      <c r="F3" s="241"/>
      <c r="G3" s="103"/>
      <c r="H3" s="241"/>
      <c r="I3" s="20"/>
      <c r="J3" s="21"/>
      <c r="K3" s="12"/>
      <c r="L3" s="12"/>
      <c r="M3" s="94"/>
      <c r="N3" s="79"/>
      <c r="O3" s="88"/>
      <c r="P3" s="154"/>
      <c r="Q3" s="502"/>
      <c r="R3" s="503"/>
      <c r="S3" s="504" t="s">
        <v>17</v>
      </c>
      <c r="T3" s="505" t="s">
        <v>18</v>
      </c>
    </row>
    <row r="4" spans="2:20" s="3" customFormat="1" ht="19" thickBot="1" x14ac:dyDescent="0.4">
      <c r="B4" s="29"/>
      <c r="C4" s="470">
        <f>C5+C36+C97+C105+C116+C166+C178+C216+C235+C248</f>
        <v>1</v>
      </c>
      <c r="D4" s="462">
        <f>SUM(D5:D254)</f>
        <v>16</v>
      </c>
      <c r="E4" s="262"/>
      <c r="F4" s="264"/>
      <c r="G4" s="263"/>
      <c r="H4" s="264"/>
      <c r="I4" s="261"/>
      <c r="J4" s="21"/>
      <c r="K4" s="12"/>
      <c r="L4" s="12"/>
      <c r="M4" s="94"/>
      <c r="N4" s="79"/>
      <c r="O4" s="88"/>
      <c r="P4" s="154"/>
      <c r="Q4" s="502"/>
      <c r="R4" s="503"/>
      <c r="S4" s="502"/>
      <c r="T4" s="503"/>
    </row>
    <row r="5" spans="2:20" s="3" customFormat="1" ht="37" x14ac:dyDescent="0.35">
      <c r="B5" s="208" t="s">
        <v>19</v>
      </c>
      <c r="C5" s="471">
        <f>D5/$D$4</f>
        <v>0.1875</v>
      </c>
      <c r="D5" s="400">
        <v>3</v>
      </c>
      <c r="E5" s="461">
        <f>SUM(E6:E35)</f>
        <v>3.6</v>
      </c>
      <c r="F5" s="401"/>
      <c r="G5" s="352"/>
      <c r="H5" s="402"/>
      <c r="I5" s="596" t="s">
        <v>20</v>
      </c>
      <c r="J5" s="597"/>
      <c r="K5" s="17"/>
      <c r="L5" s="17"/>
      <c r="M5" s="186"/>
      <c r="N5" s="80"/>
      <c r="O5" s="99"/>
      <c r="P5" s="154"/>
      <c r="Q5" s="506"/>
      <c r="R5" s="507"/>
      <c r="S5" s="508" t="s">
        <v>21</v>
      </c>
      <c r="T5" s="509" t="s">
        <v>22</v>
      </c>
    </row>
    <row r="6" spans="2:20" s="3" customFormat="1" ht="37" outlineLevel="1" x14ac:dyDescent="0.35">
      <c r="B6" s="70" t="s">
        <v>23</v>
      </c>
      <c r="C6" s="472">
        <f>E6/$E$5*$C$5</f>
        <v>0.15625</v>
      </c>
      <c r="D6" s="265"/>
      <c r="E6" s="542">
        <v>3</v>
      </c>
      <c r="F6" s="442">
        <f>SUM(F7:F30)</f>
        <v>8</v>
      </c>
      <c r="G6" s="266"/>
      <c r="H6" s="268"/>
      <c r="I6" s="598" t="s">
        <v>24</v>
      </c>
      <c r="J6" s="599"/>
      <c r="K6" s="18"/>
      <c r="L6" s="18"/>
      <c r="M6" s="70"/>
      <c r="N6" s="81"/>
      <c r="O6" s="86"/>
      <c r="P6" s="154"/>
      <c r="Q6" s="504" t="s">
        <v>25</v>
      </c>
      <c r="R6" s="505" t="s">
        <v>26</v>
      </c>
      <c r="S6" s="510"/>
      <c r="T6" s="509"/>
    </row>
    <row r="7" spans="2:20" s="3" customFormat="1" ht="74" outlineLevel="1" x14ac:dyDescent="0.35">
      <c r="B7" s="211" t="s">
        <v>27</v>
      </c>
      <c r="C7" s="473">
        <f>F7/$F$6*$C$6</f>
        <v>4.8828125E-2</v>
      </c>
      <c r="D7" s="269"/>
      <c r="E7" s="270"/>
      <c r="F7" s="271">
        <v>2.5</v>
      </c>
      <c r="G7" s="460">
        <f>SUM(G8:G16)</f>
        <v>5</v>
      </c>
      <c r="H7" s="273"/>
      <c r="I7" s="209"/>
      <c r="J7" s="210" t="s">
        <v>28</v>
      </c>
      <c r="K7" s="107" t="s">
        <v>29</v>
      </c>
      <c r="L7" s="212"/>
      <c r="M7" s="213"/>
      <c r="N7" s="213"/>
      <c r="O7" s="214"/>
      <c r="P7" s="163" t="s">
        <v>30</v>
      </c>
      <c r="Q7" s="504" t="s">
        <v>31</v>
      </c>
      <c r="R7" s="505" t="s">
        <v>32</v>
      </c>
      <c r="S7" s="508" t="s">
        <v>33</v>
      </c>
      <c r="T7" s="509" t="s">
        <v>34</v>
      </c>
    </row>
    <row r="8" spans="2:20" s="3" customFormat="1" ht="55.5" outlineLevel="1" x14ac:dyDescent="0.35">
      <c r="B8" s="135" t="s">
        <v>35</v>
      </c>
      <c r="C8" s="474">
        <f>G8/$G$7*$C$7</f>
        <v>1.953125E-2</v>
      </c>
      <c r="D8" s="274"/>
      <c r="E8" s="275"/>
      <c r="F8" s="276"/>
      <c r="G8" s="277">
        <v>2</v>
      </c>
      <c r="H8" s="458">
        <f>SUM(H9:H10)</f>
        <v>3</v>
      </c>
      <c r="I8" s="138"/>
      <c r="J8" s="66" t="s">
        <v>36</v>
      </c>
      <c r="K8" s="246"/>
      <c r="L8" s="46"/>
      <c r="M8" s="66"/>
      <c r="N8" s="66"/>
      <c r="O8" s="67"/>
      <c r="P8" s="154" t="s">
        <v>37</v>
      </c>
      <c r="Q8" s="511"/>
      <c r="R8" s="503"/>
      <c r="S8" s="506"/>
      <c r="T8" s="507"/>
    </row>
    <row r="9" spans="2:20" s="3" customFormat="1" ht="43.5" outlineLevel="1" x14ac:dyDescent="0.35">
      <c r="B9" s="135" t="s">
        <v>35</v>
      </c>
      <c r="C9" s="474">
        <f>H9/$H$8*$C$8</f>
        <v>1.3020833333333332E-2</v>
      </c>
      <c r="D9" s="274"/>
      <c r="E9" s="275"/>
      <c r="F9" s="276"/>
      <c r="G9" s="277"/>
      <c r="H9" s="278">
        <v>2</v>
      </c>
      <c r="I9" s="138"/>
      <c r="J9" s="66"/>
      <c r="K9" s="246"/>
      <c r="L9" s="46"/>
      <c r="M9" s="66" t="s">
        <v>38</v>
      </c>
      <c r="N9" s="66" t="s">
        <v>39</v>
      </c>
      <c r="O9" s="67" t="s">
        <v>40</v>
      </c>
      <c r="P9" s="154" t="s">
        <v>37</v>
      </c>
      <c r="Q9" s="504"/>
      <c r="R9" s="505"/>
      <c r="S9" s="506"/>
      <c r="T9" s="507"/>
    </row>
    <row r="10" spans="2:20" s="3" customFormat="1" ht="43.5" outlineLevel="1" x14ac:dyDescent="0.35">
      <c r="B10" s="135" t="s">
        <v>41</v>
      </c>
      <c r="C10" s="474">
        <f>H10/$H$8*$C$8</f>
        <v>6.5104166666666661E-3</v>
      </c>
      <c r="D10" s="274"/>
      <c r="E10" s="275"/>
      <c r="F10" s="276"/>
      <c r="G10" s="277"/>
      <c r="H10" s="278">
        <v>1</v>
      </c>
      <c r="I10" s="138"/>
      <c r="J10" s="66"/>
      <c r="K10" s="246"/>
      <c r="L10" s="46"/>
      <c r="M10" s="66" t="s">
        <v>42</v>
      </c>
      <c r="N10" s="66" t="s">
        <v>43</v>
      </c>
      <c r="O10" s="67" t="s">
        <v>40</v>
      </c>
      <c r="P10" s="154" t="s">
        <v>37</v>
      </c>
      <c r="Q10" s="506"/>
      <c r="R10" s="507"/>
      <c r="S10" s="506"/>
      <c r="T10" s="507"/>
    </row>
    <row r="11" spans="2:20" s="3" customFormat="1" ht="55.5" outlineLevel="1" x14ac:dyDescent="0.35">
      <c r="B11" s="135" t="s">
        <v>41</v>
      </c>
      <c r="C11" s="474">
        <f>G11/$G$7*$C$7</f>
        <v>1.953125E-2</v>
      </c>
      <c r="D11" s="274"/>
      <c r="E11" s="275"/>
      <c r="F11" s="276"/>
      <c r="G11" s="279">
        <v>2</v>
      </c>
      <c r="H11" s="457">
        <f>SUM(H12:H13)</f>
        <v>3</v>
      </c>
      <c r="I11" s="138"/>
      <c r="J11" s="66" t="s">
        <v>44</v>
      </c>
      <c r="K11" s="246"/>
      <c r="L11" s="46"/>
      <c r="M11" s="66"/>
      <c r="N11" s="66"/>
      <c r="O11" s="67"/>
      <c r="P11" s="163" t="s">
        <v>45</v>
      </c>
      <c r="Q11" s="504" t="s">
        <v>45</v>
      </c>
      <c r="R11" s="505" t="s">
        <v>46</v>
      </c>
      <c r="S11" s="506"/>
      <c r="T11" s="507"/>
    </row>
    <row r="12" spans="2:20" s="3" customFormat="1" ht="43.5" outlineLevel="1" x14ac:dyDescent="0.35">
      <c r="B12" s="135" t="s">
        <v>47</v>
      </c>
      <c r="C12" s="474">
        <f>H12/$H$11*$C$11</f>
        <v>1.3020833333333332E-2</v>
      </c>
      <c r="D12" s="274"/>
      <c r="E12" s="275"/>
      <c r="F12" s="276"/>
      <c r="G12" s="277"/>
      <c r="H12" s="278">
        <v>2</v>
      </c>
      <c r="I12" s="138"/>
      <c r="J12" s="66"/>
      <c r="K12" s="246"/>
      <c r="L12" s="46"/>
      <c r="M12" s="66" t="s">
        <v>38</v>
      </c>
      <c r="N12" s="66" t="s">
        <v>39</v>
      </c>
      <c r="O12" s="67" t="s">
        <v>40</v>
      </c>
      <c r="P12" s="154" t="s">
        <v>37</v>
      </c>
      <c r="Q12" s="506"/>
      <c r="R12" s="507"/>
      <c r="S12" s="506"/>
      <c r="T12" s="507"/>
    </row>
    <row r="13" spans="2:20" s="3" customFormat="1" ht="43.5" outlineLevel="1" x14ac:dyDescent="0.35">
      <c r="B13" s="135" t="s">
        <v>48</v>
      </c>
      <c r="C13" s="474">
        <f>H13/$H$11*$C$11</f>
        <v>6.5104166666666661E-3</v>
      </c>
      <c r="D13" s="274"/>
      <c r="E13" s="275"/>
      <c r="F13" s="276"/>
      <c r="G13" s="277"/>
      <c r="H13" s="278">
        <v>1</v>
      </c>
      <c r="I13" s="138"/>
      <c r="J13" s="66"/>
      <c r="K13" s="246"/>
      <c r="L13" s="46"/>
      <c r="M13" s="66" t="s">
        <v>42</v>
      </c>
      <c r="N13" s="66" t="s">
        <v>43</v>
      </c>
      <c r="O13" s="67" t="s">
        <v>40</v>
      </c>
      <c r="P13" s="154" t="s">
        <v>37</v>
      </c>
      <c r="Q13" s="506"/>
      <c r="R13" s="507"/>
      <c r="S13" s="506"/>
      <c r="T13" s="507"/>
    </row>
    <row r="14" spans="2:20" s="3" customFormat="1" outlineLevel="1" x14ac:dyDescent="0.35">
      <c r="B14" s="136" t="s">
        <v>49</v>
      </c>
      <c r="C14" s="474">
        <f>G14/$G$7*$C$7</f>
        <v>9.765625E-3</v>
      </c>
      <c r="D14" s="280"/>
      <c r="E14" s="281"/>
      <c r="F14" s="282"/>
      <c r="G14" s="283">
        <v>1</v>
      </c>
      <c r="H14" s="456">
        <f>SUM(H15:H16)</f>
        <v>3</v>
      </c>
      <c r="I14" s="138"/>
      <c r="J14" s="66" t="s">
        <v>50</v>
      </c>
      <c r="K14" s="246"/>
      <c r="L14" s="46"/>
      <c r="M14" s="66"/>
      <c r="N14" s="66"/>
      <c r="O14" s="67"/>
      <c r="P14" s="154"/>
      <c r="Q14" s="506"/>
      <c r="R14" s="507"/>
      <c r="S14" s="506"/>
      <c r="T14" s="507"/>
    </row>
    <row r="15" spans="2:20" s="3" customFormat="1" ht="43.5" outlineLevel="1" x14ac:dyDescent="0.35">
      <c r="B15" s="135" t="s">
        <v>51</v>
      </c>
      <c r="C15" s="474">
        <f>H15/$H$14*$C$14</f>
        <v>6.5104166666666661E-3</v>
      </c>
      <c r="D15" s="274"/>
      <c r="E15" s="275"/>
      <c r="F15" s="276"/>
      <c r="G15" s="277"/>
      <c r="H15" s="278">
        <v>2</v>
      </c>
      <c r="I15" s="138"/>
      <c r="J15" s="66"/>
      <c r="K15" s="246"/>
      <c r="L15" s="46"/>
      <c r="M15" s="66" t="s">
        <v>38</v>
      </c>
      <c r="N15" s="66" t="s">
        <v>39</v>
      </c>
      <c r="O15" s="67" t="s">
        <v>40</v>
      </c>
      <c r="P15" s="154" t="s">
        <v>37</v>
      </c>
      <c r="Q15" s="506"/>
      <c r="R15" s="507"/>
      <c r="S15" s="506"/>
      <c r="T15" s="507"/>
    </row>
    <row r="16" spans="2:20" s="3" customFormat="1" ht="43.5" outlineLevel="1" x14ac:dyDescent="0.35">
      <c r="B16" s="135" t="s">
        <v>52</v>
      </c>
      <c r="C16" s="474">
        <f>H16/$H$14*$C$14</f>
        <v>3.255208333333333E-3</v>
      </c>
      <c r="D16" s="274"/>
      <c r="E16" s="275"/>
      <c r="F16" s="276"/>
      <c r="G16" s="277"/>
      <c r="H16" s="278">
        <v>1</v>
      </c>
      <c r="I16" s="138"/>
      <c r="J16" s="66"/>
      <c r="K16" s="246"/>
      <c r="L16" s="46"/>
      <c r="M16" s="66" t="s">
        <v>42</v>
      </c>
      <c r="N16" s="66" t="s">
        <v>43</v>
      </c>
      <c r="O16" s="67" t="s">
        <v>40</v>
      </c>
      <c r="P16" s="154" t="s">
        <v>37</v>
      </c>
      <c r="Q16" s="506"/>
      <c r="R16" s="505"/>
      <c r="S16" s="506"/>
      <c r="T16" s="507"/>
    </row>
    <row r="17" spans="2:20" s="3" customFormat="1" ht="74" outlineLevel="1" x14ac:dyDescent="0.35">
      <c r="B17" s="211" t="s">
        <v>53</v>
      </c>
      <c r="C17" s="473">
        <f>F17/$F$6*$C$6</f>
        <v>5.859375E-2</v>
      </c>
      <c r="D17" s="269"/>
      <c r="E17" s="270"/>
      <c r="F17" s="545">
        <v>3</v>
      </c>
      <c r="G17" s="459">
        <f>SUM(G18:G26)</f>
        <v>4</v>
      </c>
      <c r="H17" s="284"/>
      <c r="I17" s="215"/>
      <c r="J17" s="210" t="s">
        <v>54</v>
      </c>
      <c r="K17" s="247"/>
      <c r="L17" s="216"/>
      <c r="M17" s="217"/>
      <c r="N17" s="217"/>
      <c r="O17" s="218"/>
      <c r="P17" s="154"/>
      <c r="Q17" s="511" t="s">
        <v>55</v>
      </c>
      <c r="R17" s="512" t="s">
        <v>56</v>
      </c>
      <c r="S17" s="506"/>
      <c r="T17" s="507"/>
    </row>
    <row r="18" spans="2:20" s="3" customFormat="1" ht="74" outlineLevel="1" x14ac:dyDescent="0.35">
      <c r="B18" s="135" t="s">
        <v>57</v>
      </c>
      <c r="C18" s="474">
        <f>G18/$G$17*$C$17</f>
        <v>4.39453125E-2</v>
      </c>
      <c r="D18" s="274"/>
      <c r="E18" s="275"/>
      <c r="F18" s="276"/>
      <c r="G18" s="544">
        <v>3</v>
      </c>
      <c r="H18" s="458">
        <f>SUM(H19:H20)</f>
        <v>2</v>
      </c>
      <c r="I18" s="138"/>
      <c r="J18" s="32" t="s">
        <v>58</v>
      </c>
      <c r="K18" s="246"/>
      <c r="L18" s="46"/>
      <c r="M18" s="66"/>
      <c r="N18" s="66"/>
      <c r="O18" s="131"/>
      <c r="P18" s="154" t="s">
        <v>55</v>
      </c>
      <c r="Q18" s="511" t="s">
        <v>59</v>
      </c>
      <c r="R18" s="512" t="s">
        <v>60</v>
      </c>
      <c r="S18" s="506"/>
      <c r="T18" s="507"/>
    </row>
    <row r="19" spans="2:20" s="3" customFormat="1" ht="37" outlineLevel="1" x14ac:dyDescent="0.35">
      <c r="B19" s="135" t="s">
        <v>61</v>
      </c>
      <c r="C19" s="474">
        <f>H19/$H$18*$C$18</f>
        <v>2.197265625E-2</v>
      </c>
      <c r="D19" s="274"/>
      <c r="E19" s="275"/>
      <c r="F19" s="276"/>
      <c r="G19" s="436"/>
      <c r="H19" s="278">
        <v>1</v>
      </c>
      <c r="I19" s="138"/>
      <c r="J19" s="32"/>
      <c r="K19" s="246"/>
      <c r="L19" s="46"/>
      <c r="M19" s="66" t="s">
        <v>62</v>
      </c>
      <c r="N19" s="66" t="s">
        <v>63</v>
      </c>
      <c r="O19" s="131" t="s">
        <v>64</v>
      </c>
      <c r="P19" s="154" t="s">
        <v>55</v>
      </c>
      <c r="Q19" s="506"/>
      <c r="R19" s="507"/>
      <c r="S19" s="506"/>
      <c r="T19" s="507"/>
    </row>
    <row r="20" spans="2:20" s="3" customFormat="1" ht="37" outlineLevel="1" x14ac:dyDescent="0.35">
      <c r="B20" s="135" t="s">
        <v>65</v>
      </c>
      <c r="C20" s="474">
        <f>H20/$H$18*$C$18</f>
        <v>2.197265625E-2</v>
      </c>
      <c r="D20" s="274"/>
      <c r="E20" s="275"/>
      <c r="F20" s="276"/>
      <c r="G20" s="436"/>
      <c r="H20" s="278">
        <v>1</v>
      </c>
      <c r="I20" s="138"/>
      <c r="J20" s="32"/>
      <c r="K20" s="246"/>
      <c r="L20" s="46"/>
      <c r="M20" s="66" t="s">
        <v>62</v>
      </c>
      <c r="N20" s="66" t="s">
        <v>66</v>
      </c>
      <c r="O20" s="131" t="s">
        <v>64</v>
      </c>
      <c r="P20" s="154" t="s">
        <v>55</v>
      </c>
      <c r="Q20" s="506"/>
      <c r="R20" s="507"/>
      <c r="S20" s="506"/>
      <c r="T20" s="507"/>
    </row>
    <row r="21" spans="2:20" s="3" customFormat="1" ht="37" outlineLevel="1" x14ac:dyDescent="0.35">
      <c r="B21" s="135" t="s">
        <v>67</v>
      </c>
      <c r="C21" s="474">
        <f>G21/$G$17*$C$17</f>
        <v>7.32421875E-3</v>
      </c>
      <c r="D21" s="274"/>
      <c r="E21" s="275"/>
      <c r="F21" s="276"/>
      <c r="G21" s="437">
        <v>0.5</v>
      </c>
      <c r="H21" s="457">
        <f>SUM(H22:H23)</f>
        <v>2</v>
      </c>
      <c r="I21" s="138"/>
      <c r="J21" s="32" t="s">
        <v>68</v>
      </c>
      <c r="K21" s="246"/>
      <c r="L21" s="46"/>
      <c r="M21" s="66"/>
      <c r="N21" s="66"/>
      <c r="O21" s="131"/>
      <c r="P21" s="154"/>
      <c r="Q21" s="506"/>
      <c r="R21" s="507"/>
      <c r="S21" s="506"/>
      <c r="T21" s="507"/>
    </row>
    <row r="22" spans="2:20" s="3" customFormat="1" ht="37" outlineLevel="1" x14ac:dyDescent="0.35">
      <c r="B22" s="135" t="s">
        <v>69</v>
      </c>
      <c r="C22" s="474">
        <f>H22/$H$21*$C$21</f>
        <v>3.662109375E-3</v>
      </c>
      <c r="D22" s="274"/>
      <c r="E22" s="275"/>
      <c r="F22" s="276"/>
      <c r="G22" s="277"/>
      <c r="H22" s="278">
        <v>1</v>
      </c>
      <c r="I22" s="138"/>
      <c r="J22" s="32"/>
      <c r="K22" s="246"/>
      <c r="L22" s="46"/>
      <c r="M22" s="66" t="s">
        <v>62</v>
      </c>
      <c r="N22" s="66" t="s">
        <v>63</v>
      </c>
      <c r="O22" s="131" t="s">
        <v>64</v>
      </c>
      <c r="P22" s="154" t="s">
        <v>55</v>
      </c>
      <c r="Q22" s="506"/>
      <c r="R22" s="507"/>
      <c r="S22" s="506"/>
      <c r="T22" s="507"/>
    </row>
    <row r="23" spans="2:20" s="3" customFormat="1" ht="37" outlineLevel="1" x14ac:dyDescent="0.35">
      <c r="B23" s="135" t="s">
        <v>70</v>
      </c>
      <c r="C23" s="474">
        <f>H23/$H$21*$C$21</f>
        <v>3.662109375E-3</v>
      </c>
      <c r="D23" s="274"/>
      <c r="E23" s="275"/>
      <c r="F23" s="276"/>
      <c r="G23" s="277"/>
      <c r="H23" s="278">
        <v>1</v>
      </c>
      <c r="I23" s="138"/>
      <c r="J23" s="32"/>
      <c r="K23" s="246"/>
      <c r="L23" s="46"/>
      <c r="M23" s="66" t="s">
        <v>62</v>
      </c>
      <c r="N23" s="66" t="s">
        <v>66</v>
      </c>
      <c r="O23" s="131" t="s">
        <v>64</v>
      </c>
      <c r="P23" s="154" t="s">
        <v>55</v>
      </c>
      <c r="Q23" s="506"/>
      <c r="R23" s="507"/>
      <c r="S23" s="506"/>
      <c r="T23" s="507"/>
    </row>
    <row r="24" spans="2:20" s="3" customFormat="1" outlineLevel="1" x14ac:dyDescent="0.35">
      <c r="B24" s="136" t="s">
        <v>71</v>
      </c>
      <c r="C24" s="474">
        <f>G24/$G$17*$C$17</f>
        <v>7.32421875E-3</v>
      </c>
      <c r="D24" s="280"/>
      <c r="E24" s="281"/>
      <c r="F24" s="282"/>
      <c r="G24" s="283">
        <v>0.5</v>
      </c>
      <c r="H24" s="456">
        <f>SUM(H25:H26)</f>
        <v>2</v>
      </c>
      <c r="I24" s="138"/>
      <c r="J24" s="32" t="s">
        <v>72</v>
      </c>
      <c r="K24" s="246"/>
      <c r="L24" s="46"/>
      <c r="M24" s="66"/>
      <c r="N24" s="66"/>
      <c r="O24" s="131"/>
      <c r="P24" s="154"/>
      <c r="Q24" s="506"/>
      <c r="R24" s="507"/>
      <c r="S24" s="506"/>
      <c r="T24" s="507"/>
    </row>
    <row r="25" spans="2:20" s="3" customFormat="1" ht="37" outlineLevel="1" x14ac:dyDescent="0.35">
      <c r="B25" s="135" t="s">
        <v>73</v>
      </c>
      <c r="C25" s="474">
        <f>H25/$H$24*$C$24</f>
        <v>3.662109375E-3</v>
      </c>
      <c r="D25" s="274"/>
      <c r="E25" s="275"/>
      <c r="F25" s="276"/>
      <c r="G25" s="277"/>
      <c r="H25" s="278">
        <v>1</v>
      </c>
      <c r="I25" s="138"/>
      <c r="J25" s="32"/>
      <c r="K25" s="246"/>
      <c r="L25" s="46"/>
      <c r="M25" s="66" t="s">
        <v>62</v>
      </c>
      <c r="N25" s="66" t="s">
        <v>63</v>
      </c>
      <c r="O25" s="131" t="s">
        <v>64</v>
      </c>
      <c r="P25" s="154" t="s">
        <v>55</v>
      </c>
      <c r="Q25" s="506"/>
      <c r="R25" s="507"/>
      <c r="S25" s="506"/>
      <c r="T25" s="507"/>
    </row>
    <row r="26" spans="2:20" s="3" customFormat="1" ht="37" outlineLevel="1" x14ac:dyDescent="0.35">
      <c r="B26" s="135" t="s">
        <v>74</v>
      </c>
      <c r="C26" s="474">
        <f>H26/$H$24*$C$24</f>
        <v>3.662109375E-3</v>
      </c>
      <c r="D26" s="274"/>
      <c r="E26" s="275"/>
      <c r="F26" s="276"/>
      <c r="G26" s="277"/>
      <c r="H26" s="278">
        <v>1</v>
      </c>
      <c r="I26" s="138"/>
      <c r="J26" s="32"/>
      <c r="K26" s="246"/>
      <c r="L26" s="46"/>
      <c r="M26" s="66" t="s">
        <v>62</v>
      </c>
      <c r="N26" s="66" t="s">
        <v>66</v>
      </c>
      <c r="O26" s="131" t="s">
        <v>64</v>
      </c>
      <c r="P26" s="154" t="s">
        <v>55</v>
      </c>
      <c r="Q26" s="506"/>
      <c r="R26" s="507"/>
      <c r="S26" s="506"/>
      <c r="T26" s="507"/>
    </row>
    <row r="27" spans="2:20" s="3" customFormat="1" ht="40" customHeight="1" outlineLevel="1" x14ac:dyDescent="0.35">
      <c r="B27" s="219" t="s">
        <v>75</v>
      </c>
      <c r="C27" s="473">
        <f>F27/$F$6*$C$6</f>
        <v>9.765625E-3</v>
      </c>
      <c r="D27" s="285"/>
      <c r="E27" s="286"/>
      <c r="F27" s="543">
        <v>0.5</v>
      </c>
      <c r="G27" s="287"/>
      <c r="H27" s="288"/>
      <c r="I27" s="215"/>
      <c r="J27" s="217" t="s">
        <v>76</v>
      </c>
      <c r="K27" s="247"/>
      <c r="L27" s="216"/>
      <c r="M27" s="217" t="s">
        <v>77</v>
      </c>
      <c r="N27" s="217" t="s">
        <v>78</v>
      </c>
      <c r="O27" s="218" t="s">
        <v>40</v>
      </c>
      <c r="P27" s="154" t="s">
        <v>79</v>
      </c>
      <c r="Q27" s="504" t="s">
        <v>79</v>
      </c>
      <c r="R27" s="505" t="s">
        <v>80</v>
      </c>
      <c r="S27" s="506"/>
      <c r="T27" s="507"/>
    </row>
    <row r="28" spans="2:20" s="3" customFormat="1" ht="92.5" outlineLevel="1" x14ac:dyDescent="0.35">
      <c r="B28" s="219" t="s">
        <v>81</v>
      </c>
      <c r="C28" s="473">
        <f>F28/$F$6*$C$6</f>
        <v>9.765625E-3</v>
      </c>
      <c r="D28" s="285"/>
      <c r="E28" s="286"/>
      <c r="F28" s="543">
        <v>0.5</v>
      </c>
      <c r="G28" s="287"/>
      <c r="H28" s="288"/>
      <c r="I28" s="215"/>
      <c r="J28" s="217" t="s">
        <v>82</v>
      </c>
      <c r="K28" s="247"/>
      <c r="L28" s="216"/>
      <c r="M28" s="220" t="s">
        <v>83</v>
      </c>
      <c r="N28" s="217" t="s">
        <v>84</v>
      </c>
      <c r="O28" s="218" t="s">
        <v>40</v>
      </c>
      <c r="P28" s="154" t="s">
        <v>85</v>
      </c>
      <c r="Q28" s="511" t="s">
        <v>86</v>
      </c>
      <c r="R28" s="505" t="s">
        <v>87</v>
      </c>
      <c r="S28" s="506"/>
      <c r="T28" s="507"/>
    </row>
    <row r="29" spans="2:20" s="3" customFormat="1" ht="30" customHeight="1" outlineLevel="1" x14ac:dyDescent="0.35">
      <c r="B29" s="219" t="s">
        <v>88</v>
      </c>
      <c r="C29" s="473">
        <f>F29/$F$6*$C$6</f>
        <v>9.765625E-3</v>
      </c>
      <c r="D29" s="285"/>
      <c r="E29" s="286"/>
      <c r="F29" s="543">
        <v>0.5</v>
      </c>
      <c r="G29" s="287"/>
      <c r="H29" s="288"/>
      <c r="I29" s="215"/>
      <c r="J29" s="217" t="s">
        <v>89</v>
      </c>
      <c r="K29" s="247"/>
      <c r="L29" s="216"/>
      <c r="M29" s="221" t="s">
        <v>90</v>
      </c>
      <c r="N29" s="217" t="s">
        <v>91</v>
      </c>
      <c r="O29" s="218" t="s">
        <v>92</v>
      </c>
      <c r="P29" s="173" t="s">
        <v>93</v>
      </c>
      <c r="Q29" s="506"/>
      <c r="R29" s="507"/>
      <c r="S29" s="506"/>
      <c r="T29" s="507"/>
    </row>
    <row r="30" spans="2:20" s="3" customFormat="1" outlineLevel="1" x14ac:dyDescent="0.35">
      <c r="B30" s="219" t="s">
        <v>94</v>
      </c>
      <c r="C30" s="473">
        <f>F30/$F$6*$C$6</f>
        <v>1.953125E-2</v>
      </c>
      <c r="D30" s="285"/>
      <c r="E30" s="286"/>
      <c r="F30" s="286">
        <v>1</v>
      </c>
      <c r="G30" s="287"/>
      <c r="H30" s="288"/>
      <c r="I30" s="215"/>
      <c r="J30" s="217" t="s">
        <v>95</v>
      </c>
      <c r="K30" s="247"/>
      <c r="L30" s="216"/>
      <c r="M30" s="220" t="s">
        <v>96</v>
      </c>
      <c r="N30" s="217" t="s">
        <v>97</v>
      </c>
      <c r="O30" s="218" t="s">
        <v>98</v>
      </c>
      <c r="P30" s="154"/>
      <c r="Q30" s="506"/>
      <c r="R30" s="507"/>
      <c r="S30" s="506"/>
      <c r="T30" s="507"/>
    </row>
    <row r="31" spans="2:20" s="3" customFormat="1" outlineLevel="1" x14ac:dyDescent="0.35">
      <c r="B31" s="70" t="s">
        <v>99</v>
      </c>
      <c r="C31" s="472">
        <f>E31/$E$5*$C$5</f>
        <v>2.6041666666666668E-2</v>
      </c>
      <c r="D31" s="265"/>
      <c r="E31" s="266">
        <v>0.5</v>
      </c>
      <c r="F31" s="442">
        <f>SUM(F32:F33)</f>
        <v>2</v>
      </c>
      <c r="G31" s="266"/>
      <c r="H31" s="268"/>
      <c r="I31" s="600" t="s">
        <v>100</v>
      </c>
      <c r="J31" s="601"/>
      <c r="K31" s="18"/>
      <c r="L31" s="18"/>
      <c r="M31" s="70"/>
      <c r="N31" s="81"/>
      <c r="O31" s="104"/>
      <c r="P31" s="154"/>
      <c r="Q31" s="506"/>
      <c r="R31" s="507"/>
      <c r="S31" s="506"/>
      <c r="T31" s="507"/>
    </row>
    <row r="32" spans="2:20" s="3" customFormat="1" ht="37" outlineLevel="1" x14ac:dyDescent="0.35">
      <c r="B32" s="222" t="s">
        <v>101</v>
      </c>
      <c r="C32" s="475">
        <f>F32/$F$31*$C$31</f>
        <v>1.3020833333333334E-2</v>
      </c>
      <c r="D32" s="289"/>
      <c r="E32" s="290"/>
      <c r="F32" s="286">
        <v>1</v>
      </c>
      <c r="G32" s="272"/>
      <c r="H32" s="273"/>
      <c r="I32" s="215"/>
      <c r="J32" s="210" t="s">
        <v>102</v>
      </c>
      <c r="K32" s="212"/>
      <c r="L32" s="212"/>
      <c r="M32" s="223" t="s">
        <v>96</v>
      </c>
      <c r="N32" s="213" t="s">
        <v>97</v>
      </c>
      <c r="O32" s="218" t="s">
        <v>103</v>
      </c>
      <c r="P32" s="154"/>
      <c r="Q32" s="506"/>
      <c r="R32" s="507"/>
      <c r="S32" s="506"/>
      <c r="T32" s="507"/>
    </row>
    <row r="33" spans="2:20" ht="37" outlineLevel="1" x14ac:dyDescent="0.35">
      <c r="B33" s="222" t="s">
        <v>104</v>
      </c>
      <c r="C33" s="475">
        <f>F33/$F$31*$C$31</f>
        <v>1.3020833333333334E-2</v>
      </c>
      <c r="D33" s="289"/>
      <c r="E33" s="290"/>
      <c r="F33" s="286">
        <v>1</v>
      </c>
      <c r="G33" s="291"/>
      <c r="H33" s="288"/>
      <c r="I33" s="215"/>
      <c r="J33" s="210" t="s">
        <v>105</v>
      </c>
      <c r="K33" s="212"/>
      <c r="L33" s="212"/>
      <c r="M33" s="213" t="s">
        <v>62</v>
      </c>
      <c r="N33" s="213" t="s">
        <v>106</v>
      </c>
      <c r="O33" s="218" t="s">
        <v>40</v>
      </c>
      <c r="Q33" s="502"/>
      <c r="R33" s="503"/>
      <c r="S33" s="502"/>
      <c r="T33" s="503"/>
    </row>
    <row r="34" spans="2:20" s="3" customFormat="1" outlineLevel="1" x14ac:dyDescent="0.35">
      <c r="B34" s="70" t="s">
        <v>107</v>
      </c>
      <c r="C34" s="472">
        <f>E34/$E$5*$C$5</f>
        <v>5.2083333333333339E-3</v>
      </c>
      <c r="D34" s="265"/>
      <c r="E34" s="542">
        <v>0.1</v>
      </c>
      <c r="F34" s="442">
        <f>SUM(F35)</f>
        <v>1</v>
      </c>
      <c r="G34" s="266"/>
      <c r="H34" s="268"/>
      <c r="I34" s="600" t="s">
        <v>108</v>
      </c>
      <c r="J34" s="601"/>
      <c r="K34" s="18"/>
      <c r="L34" s="18"/>
      <c r="M34" s="70"/>
      <c r="N34" s="81"/>
      <c r="O34" s="104"/>
      <c r="P34" s="154"/>
      <c r="Q34" s="506"/>
      <c r="R34" s="507"/>
      <c r="S34" s="506"/>
      <c r="T34" s="507"/>
    </row>
    <row r="35" spans="2:20" outlineLevel="1" x14ac:dyDescent="0.35">
      <c r="B35" s="222" t="s">
        <v>109</v>
      </c>
      <c r="C35" s="475">
        <f>F35/F34*C34</f>
        <v>5.2083333333333339E-3</v>
      </c>
      <c r="D35" s="289"/>
      <c r="E35" s="455"/>
      <c r="F35" s="286">
        <v>1</v>
      </c>
      <c r="G35" s="272"/>
      <c r="H35" s="273"/>
      <c r="I35" s="215"/>
      <c r="J35" s="210" t="s">
        <v>110</v>
      </c>
      <c r="K35" s="212"/>
      <c r="L35" s="212"/>
      <c r="M35" s="223" t="s">
        <v>111</v>
      </c>
      <c r="N35" s="213" t="s">
        <v>97</v>
      </c>
      <c r="O35" s="218" t="s">
        <v>98</v>
      </c>
      <c r="Q35" s="506"/>
      <c r="R35" s="507"/>
      <c r="S35" s="502"/>
      <c r="T35" s="503"/>
    </row>
    <row r="36" spans="2:20" x14ac:dyDescent="0.35">
      <c r="B36" s="208" t="s">
        <v>112</v>
      </c>
      <c r="C36" s="471">
        <f>D36/$D$4</f>
        <v>0.125</v>
      </c>
      <c r="D36" s="292">
        <v>2</v>
      </c>
      <c r="E36" s="447">
        <f>SUM(E37:E96)</f>
        <v>3.5</v>
      </c>
      <c r="F36" s="294"/>
      <c r="G36" s="293"/>
      <c r="H36" s="295"/>
      <c r="I36" s="579" t="s">
        <v>113</v>
      </c>
      <c r="J36" s="580"/>
      <c r="K36" s="17"/>
      <c r="L36" s="17"/>
      <c r="M36" s="187"/>
      <c r="N36" s="28"/>
      <c r="O36" s="132"/>
      <c r="Q36" s="502"/>
      <c r="R36" s="503"/>
      <c r="S36" s="502"/>
      <c r="T36" s="503"/>
    </row>
    <row r="37" spans="2:20" s="3" customFormat="1" outlineLevel="1" x14ac:dyDescent="0.35">
      <c r="B37" s="70" t="s">
        <v>114</v>
      </c>
      <c r="C37" s="472">
        <f>E37/$E$36*$C$36</f>
        <v>7.1428571428571425E-2</v>
      </c>
      <c r="D37" s="265"/>
      <c r="E37" s="266">
        <v>2</v>
      </c>
      <c r="F37" s="442">
        <f>SUM(F38:F57)</f>
        <v>8</v>
      </c>
      <c r="G37" s="266"/>
      <c r="H37" s="268"/>
      <c r="I37" s="581" t="s">
        <v>115</v>
      </c>
      <c r="J37" s="582"/>
      <c r="K37" s="18"/>
      <c r="L37" s="18"/>
      <c r="M37" s="26"/>
      <c r="N37" s="27"/>
      <c r="O37" s="104"/>
      <c r="P37" s="154"/>
      <c r="Q37" s="506"/>
      <c r="R37" s="507"/>
      <c r="S37" s="506"/>
      <c r="T37" s="507"/>
    </row>
    <row r="38" spans="2:20" s="5" customFormat="1" ht="92.5" outlineLevel="1" x14ac:dyDescent="0.35">
      <c r="B38" s="222" t="s">
        <v>116</v>
      </c>
      <c r="C38" s="475">
        <f>F38/$F$37*$C$37</f>
        <v>1.7857142857142856E-2</v>
      </c>
      <c r="D38" s="289"/>
      <c r="E38" s="290"/>
      <c r="F38" s="286">
        <v>2</v>
      </c>
      <c r="G38" s="272"/>
      <c r="H38" s="454">
        <f>SUM(H39:H41)</f>
        <v>4.5</v>
      </c>
      <c r="I38" s="224"/>
      <c r="J38" s="217" t="s">
        <v>117</v>
      </c>
      <c r="K38" s="107" t="s">
        <v>29</v>
      </c>
      <c r="L38" s="212"/>
      <c r="M38" s="225"/>
      <c r="N38" s="217"/>
      <c r="O38" s="218"/>
      <c r="P38" s="178" t="s">
        <v>118</v>
      </c>
      <c r="Q38" s="504" t="s">
        <v>119</v>
      </c>
      <c r="R38" s="505" t="s">
        <v>120</v>
      </c>
      <c r="S38" s="506"/>
      <c r="T38" s="507"/>
    </row>
    <row r="39" spans="2:20" s="5" customFormat="1" ht="37" outlineLevel="1" x14ac:dyDescent="0.35">
      <c r="B39" s="73" t="s">
        <v>121</v>
      </c>
      <c r="C39" s="476">
        <f>H39/$H$38*$C$38</f>
        <v>7.9365079365079361E-3</v>
      </c>
      <c r="D39" s="296"/>
      <c r="E39" s="297"/>
      <c r="F39" s="298"/>
      <c r="G39" s="299"/>
      <c r="H39" s="300">
        <v>2</v>
      </c>
      <c r="I39" s="139"/>
      <c r="J39" s="66"/>
      <c r="K39" s="246"/>
      <c r="L39" s="31"/>
      <c r="M39" s="33" t="s">
        <v>38</v>
      </c>
      <c r="N39" s="66" t="s">
        <v>122</v>
      </c>
      <c r="O39" s="67" t="s">
        <v>40</v>
      </c>
      <c r="P39" s="178" t="s">
        <v>118</v>
      </c>
      <c r="Q39" s="502"/>
      <c r="R39" s="503"/>
      <c r="S39" s="506"/>
      <c r="T39" s="507"/>
    </row>
    <row r="40" spans="2:20" s="5" customFormat="1" ht="29" outlineLevel="1" x14ac:dyDescent="0.35">
      <c r="B40" s="73" t="s">
        <v>123</v>
      </c>
      <c r="C40" s="476">
        <f>H40/$H$38*$C$38</f>
        <v>5.9523809523809521E-3</v>
      </c>
      <c r="D40" s="296"/>
      <c r="E40" s="297"/>
      <c r="F40" s="298"/>
      <c r="G40" s="299"/>
      <c r="H40" s="300">
        <v>1.5</v>
      </c>
      <c r="I40" s="139"/>
      <c r="J40" s="252"/>
      <c r="K40" s="251"/>
      <c r="L40" s="31"/>
      <c r="M40" s="33" t="s">
        <v>42</v>
      </c>
      <c r="N40" s="66" t="s">
        <v>124</v>
      </c>
      <c r="O40" s="67" t="s">
        <v>40</v>
      </c>
      <c r="P40" s="178" t="s">
        <v>118</v>
      </c>
      <c r="Q40" s="502"/>
      <c r="R40" s="503"/>
      <c r="S40" s="506"/>
      <c r="T40" s="507"/>
    </row>
    <row r="41" spans="2:20" s="5" customFormat="1" ht="37" outlineLevel="1" x14ac:dyDescent="0.35">
      <c r="B41" s="73" t="s">
        <v>125</v>
      </c>
      <c r="C41" s="476">
        <f>H41/$H$38*$C$38</f>
        <v>3.968253968253968E-3</v>
      </c>
      <c r="D41" s="296"/>
      <c r="E41" s="297"/>
      <c r="F41" s="298"/>
      <c r="G41" s="299"/>
      <c r="H41" s="300">
        <v>1</v>
      </c>
      <c r="I41" s="139"/>
      <c r="J41" s="248"/>
      <c r="K41" s="253"/>
      <c r="L41" s="31"/>
      <c r="M41" s="33" t="s">
        <v>126</v>
      </c>
      <c r="N41" s="66" t="s">
        <v>127</v>
      </c>
      <c r="O41" s="67" t="s">
        <v>40</v>
      </c>
      <c r="P41" s="178" t="s">
        <v>118</v>
      </c>
      <c r="Q41" s="502"/>
      <c r="R41" s="503"/>
      <c r="S41" s="506"/>
      <c r="T41" s="507"/>
    </row>
    <row r="42" spans="2:20" ht="37" outlineLevel="1" x14ac:dyDescent="0.35">
      <c r="B42" s="222" t="s">
        <v>128</v>
      </c>
      <c r="C42" s="475">
        <f>F42/$F$37*$C$37</f>
        <v>1.7857142857142856E-2</v>
      </c>
      <c r="D42" s="289"/>
      <c r="E42" s="290"/>
      <c r="F42" s="286">
        <v>2</v>
      </c>
      <c r="G42" s="291"/>
      <c r="H42" s="449">
        <f>SUM(H43:H45)</f>
        <v>4.5</v>
      </c>
      <c r="I42" s="224"/>
      <c r="J42" s="217" t="s">
        <v>129</v>
      </c>
      <c r="K42" s="107" t="s">
        <v>29</v>
      </c>
      <c r="L42" s="212"/>
      <c r="M42" s="225"/>
      <c r="N42" s="217"/>
      <c r="O42" s="218"/>
      <c r="P42" s="178" t="s">
        <v>130</v>
      </c>
      <c r="Q42" s="504" t="s">
        <v>130</v>
      </c>
      <c r="R42" s="505" t="s">
        <v>131</v>
      </c>
      <c r="S42" s="506"/>
      <c r="T42" s="507"/>
    </row>
    <row r="43" spans="2:20" s="5" customFormat="1" ht="37" outlineLevel="1" x14ac:dyDescent="0.35">
      <c r="B43" s="73" t="s">
        <v>132</v>
      </c>
      <c r="C43" s="476">
        <f>H43/$H$42*$C$42</f>
        <v>7.9365079365079361E-3</v>
      </c>
      <c r="D43" s="296"/>
      <c r="E43" s="297"/>
      <c r="F43" s="298"/>
      <c r="G43" s="299"/>
      <c r="H43" s="300">
        <v>2</v>
      </c>
      <c r="I43" s="139"/>
      <c r="J43" s="66"/>
      <c r="K43" s="246"/>
      <c r="L43" s="31"/>
      <c r="M43" s="33" t="s">
        <v>38</v>
      </c>
      <c r="N43" s="66" t="s">
        <v>122</v>
      </c>
      <c r="O43" s="67" t="s">
        <v>40</v>
      </c>
      <c r="P43" s="178" t="s">
        <v>118</v>
      </c>
      <c r="Q43" s="502"/>
      <c r="R43" s="503"/>
      <c r="S43" s="506"/>
      <c r="T43" s="507"/>
    </row>
    <row r="44" spans="2:20" s="5" customFormat="1" ht="29" outlineLevel="1" x14ac:dyDescent="0.35">
      <c r="B44" s="73" t="s">
        <v>133</v>
      </c>
      <c r="C44" s="476">
        <f>H44/$H$42*$C$42</f>
        <v>5.9523809523809521E-3</v>
      </c>
      <c r="D44" s="296"/>
      <c r="E44" s="297"/>
      <c r="F44" s="298"/>
      <c r="G44" s="299"/>
      <c r="H44" s="300">
        <v>1.5</v>
      </c>
      <c r="I44" s="139"/>
      <c r="J44" s="66"/>
      <c r="K44" s="246"/>
      <c r="L44" s="31"/>
      <c r="M44" s="33" t="s">
        <v>42</v>
      </c>
      <c r="N44" s="66" t="s">
        <v>124</v>
      </c>
      <c r="O44" s="67" t="s">
        <v>40</v>
      </c>
      <c r="P44" s="178" t="s">
        <v>118</v>
      </c>
      <c r="Q44" s="502"/>
      <c r="R44" s="503"/>
      <c r="S44" s="506"/>
      <c r="T44" s="507"/>
    </row>
    <row r="45" spans="2:20" s="5" customFormat="1" ht="37" outlineLevel="1" x14ac:dyDescent="0.35">
      <c r="B45" s="73" t="s">
        <v>134</v>
      </c>
      <c r="C45" s="476">
        <f>H45/$H$42*$C$42</f>
        <v>3.968253968253968E-3</v>
      </c>
      <c r="D45" s="296"/>
      <c r="E45" s="297"/>
      <c r="F45" s="298"/>
      <c r="G45" s="299"/>
      <c r="H45" s="300">
        <v>1</v>
      </c>
      <c r="I45" s="139"/>
      <c r="J45" s="66"/>
      <c r="K45" s="246"/>
      <c r="L45" s="31"/>
      <c r="M45" s="33" t="s">
        <v>126</v>
      </c>
      <c r="N45" s="66" t="s">
        <v>127</v>
      </c>
      <c r="O45" s="67" t="s">
        <v>40</v>
      </c>
      <c r="P45" s="178" t="s">
        <v>118</v>
      </c>
      <c r="Q45" s="502"/>
      <c r="R45" s="503"/>
      <c r="S45" s="506"/>
      <c r="T45" s="507"/>
    </row>
    <row r="46" spans="2:20" outlineLevel="1" x14ac:dyDescent="0.35">
      <c r="B46" s="222" t="s">
        <v>135</v>
      </c>
      <c r="C46" s="475">
        <f>F46/$F$37*$C$37</f>
        <v>8.9285714285714281E-3</v>
      </c>
      <c r="D46" s="289"/>
      <c r="E46" s="290"/>
      <c r="F46" s="286">
        <v>1</v>
      </c>
      <c r="G46" s="291"/>
      <c r="H46" s="449">
        <f>SUM(H47:H49)</f>
        <v>2.5</v>
      </c>
      <c r="I46" s="224"/>
      <c r="J46" s="217" t="s">
        <v>136</v>
      </c>
      <c r="K46" s="212"/>
      <c r="L46" s="212"/>
      <c r="M46" s="225"/>
      <c r="N46" s="213"/>
      <c r="O46" s="218"/>
      <c r="P46" s="1"/>
      <c r="Q46" s="502"/>
      <c r="R46" s="503"/>
      <c r="S46" s="506"/>
      <c r="T46" s="507"/>
    </row>
    <row r="47" spans="2:20" s="5" customFormat="1" ht="37" outlineLevel="1" x14ac:dyDescent="0.35">
      <c r="B47" s="73" t="s">
        <v>137</v>
      </c>
      <c r="C47" s="476">
        <f>H47/$H$46*$C$46</f>
        <v>3.5714285714285713E-3</v>
      </c>
      <c r="D47" s="296"/>
      <c r="E47" s="297"/>
      <c r="F47" s="298"/>
      <c r="G47" s="299"/>
      <c r="H47" s="300">
        <v>1</v>
      </c>
      <c r="I47" s="139"/>
      <c r="J47" s="254"/>
      <c r="K47" s="255"/>
      <c r="L47" s="249"/>
      <c r="M47" s="33" t="s">
        <v>38</v>
      </c>
      <c r="N47" s="66" t="s">
        <v>122</v>
      </c>
      <c r="O47" s="67" t="s">
        <v>138</v>
      </c>
      <c r="P47" s="178" t="s">
        <v>118</v>
      </c>
      <c r="Q47" s="502"/>
      <c r="R47" s="503"/>
      <c r="S47" s="506"/>
      <c r="T47" s="507"/>
    </row>
    <row r="48" spans="2:20" s="5" customFormat="1" ht="29" outlineLevel="1" x14ac:dyDescent="0.35">
      <c r="B48" s="73" t="s">
        <v>139</v>
      </c>
      <c r="C48" s="476">
        <f>H48/$H$46*$C$46</f>
        <v>3.5714285714285713E-3</v>
      </c>
      <c r="D48" s="296"/>
      <c r="E48" s="297"/>
      <c r="F48" s="298"/>
      <c r="G48" s="299"/>
      <c r="H48" s="300">
        <v>1</v>
      </c>
      <c r="I48" s="139"/>
      <c r="J48" s="254"/>
      <c r="K48" s="256"/>
      <c r="L48" s="249"/>
      <c r="M48" s="33" t="s">
        <v>42</v>
      </c>
      <c r="N48" s="66" t="s">
        <v>124</v>
      </c>
      <c r="O48" s="67" t="s">
        <v>138</v>
      </c>
      <c r="P48" s="178" t="s">
        <v>118</v>
      </c>
      <c r="Q48" s="502"/>
      <c r="R48" s="503"/>
      <c r="S48" s="506"/>
      <c r="T48" s="507"/>
    </row>
    <row r="49" spans="2:20" s="5" customFormat="1" ht="37" outlineLevel="1" x14ac:dyDescent="0.35">
      <c r="B49" s="73" t="s">
        <v>140</v>
      </c>
      <c r="C49" s="476">
        <f>H49/$H$46*$C$46</f>
        <v>1.7857142857142857E-3</v>
      </c>
      <c r="D49" s="296"/>
      <c r="E49" s="297"/>
      <c r="F49" s="298"/>
      <c r="G49" s="299"/>
      <c r="H49" s="300">
        <v>0.5</v>
      </c>
      <c r="I49" s="139"/>
      <c r="J49" s="254"/>
      <c r="K49" s="257"/>
      <c r="L49" s="249"/>
      <c r="M49" s="33" t="s">
        <v>126</v>
      </c>
      <c r="N49" s="66" t="s">
        <v>127</v>
      </c>
      <c r="O49" s="67" t="s">
        <v>138</v>
      </c>
      <c r="P49" s="178" t="s">
        <v>118</v>
      </c>
      <c r="Q49" s="502"/>
      <c r="R49" s="503"/>
      <c r="S49" s="506"/>
      <c r="T49" s="507"/>
    </row>
    <row r="50" spans="2:20" outlineLevel="1" x14ac:dyDescent="0.35">
      <c r="B50" s="222" t="s">
        <v>141</v>
      </c>
      <c r="C50" s="475">
        <f>F50/$F$37*$C$37</f>
        <v>8.9285714285714281E-3</v>
      </c>
      <c r="D50" s="289"/>
      <c r="E50" s="290"/>
      <c r="F50" s="286">
        <v>1</v>
      </c>
      <c r="G50" s="291"/>
      <c r="H50" s="449">
        <f>SUM(H51:H53)</f>
        <v>2.5</v>
      </c>
      <c r="I50" s="224"/>
      <c r="J50" s="217" t="s">
        <v>142</v>
      </c>
      <c r="K50" s="35" t="s">
        <v>143</v>
      </c>
      <c r="L50" s="212"/>
      <c r="M50" s="225"/>
      <c r="N50" s="213"/>
      <c r="O50" s="218"/>
      <c r="P50" s="1"/>
      <c r="Q50" s="502"/>
      <c r="R50" s="503"/>
      <c r="S50" s="506"/>
      <c r="T50" s="507"/>
    </row>
    <row r="51" spans="2:20" s="5" customFormat="1" ht="37" outlineLevel="1" x14ac:dyDescent="0.35">
      <c r="B51" s="73" t="s">
        <v>144</v>
      </c>
      <c r="C51" s="476">
        <f>H51/$H$50*$C$50</f>
        <v>3.5714285714285713E-3</v>
      </c>
      <c r="D51" s="296"/>
      <c r="E51" s="297"/>
      <c r="F51" s="298"/>
      <c r="G51" s="299"/>
      <c r="H51" s="300">
        <v>1</v>
      </c>
      <c r="I51" s="139"/>
      <c r="J51" s="66"/>
      <c r="K51" s="246"/>
      <c r="L51" s="31"/>
      <c r="M51" s="33" t="s">
        <v>38</v>
      </c>
      <c r="N51" s="66" t="s">
        <v>122</v>
      </c>
      <c r="O51" s="67" t="s">
        <v>138</v>
      </c>
      <c r="P51" s="178" t="s">
        <v>118</v>
      </c>
      <c r="Q51" s="502"/>
      <c r="R51" s="503"/>
      <c r="S51" s="506"/>
      <c r="T51" s="507"/>
    </row>
    <row r="52" spans="2:20" s="5" customFormat="1" ht="29" outlineLevel="1" x14ac:dyDescent="0.35">
      <c r="B52" s="73" t="s">
        <v>145</v>
      </c>
      <c r="C52" s="476">
        <f>H52/$H$50*$C$50</f>
        <v>3.5714285714285713E-3</v>
      </c>
      <c r="D52" s="296"/>
      <c r="E52" s="297"/>
      <c r="F52" s="298"/>
      <c r="G52" s="299"/>
      <c r="H52" s="300">
        <v>1</v>
      </c>
      <c r="I52" s="139"/>
      <c r="J52" s="66"/>
      <c r="K52" s="246"/>
      <c r="L52" s="31"/>
      <c r="M52" s="33" t="s">
        <v>42</v>
      </c>
      <c r="N52" s="66" t="s">
        <v>124</v>
      </c>
      <c r="O52" s="67" t="s">
        <v>138</v>
      </c>
      <c r="P52" s="178" t="s">
        <v>118</v>
      </c>
      <c r="Q52" s="502"/>
      <c r="R52" s="503"/>
      <c r="S52" s="506"/>
      <c r="T52" s="507"/>
    </row>
    <row r="53" spans="2:20" s="5" customFormat="1" ht="37" outlineLevel="1" x14ac:dyDescent="0.35">
      <c r="B53" s="73" t="s">
        <v>146</v>
      </c>
      <c r="C53" s="476">
        <f>H53/$H$50*$C$50</f>
        <v>1.7857142857142857E-3</v>
      </c>
      <c r="D53" s="296"/>
      <c r="E53" s="297"/>
      <c r="F53" s="298"/>
      <c r="G53" s="299"/>
      <c r="H53" s="300">
        <v>0.5</v>
      </c>
      <c r="I53" s="139"/>
      <c r="J53" s="66"/>
      <c r="K53" s="246"/>
      <c r="L53" s="31"/>
      <c r="M53" s="33" t="s">
        <v>126</v>
      </c>
      <c r="N53" s="66" t="s">
        <v>127</v>
      </c>
      <c r="O53" s="67" t="s">
        <v>138</v>
      </c>
      <c r="P53" s="178" t="s">
        <v>118</v>
      </c>
      <c r="Q53" s="502"/>
      <c r="R53" s="503"/>
      <c r="S53" s="506"/>
      <c r="T53" s="507"/>
    </row>
    <row r="54" spans="2:20" s="5" customFormat="1" ht="37" outlineLevel="1" x14ac:dyDescent="0.35">
      <c r="B54" s="222" t="s">
        <v>147</v>
      </c>
      <c r="C54" s="475">
        <f>F54/$F$37*$C$37</f>
        <v>1.7857142857142856E-2</v>
      </c>
      <c r="D54" s="289"/>
      <c r="E54" s="290"/>
      <c r="F54" s="286">
        <v>2</v>
      </c>
      <c r="G54" s="291"/>
      <c r="H54" s="449">
        <f>SUM(H55:H57)</f>
        <v>4</v>
      </c>
      <c r="I54" s="224"/>
      <c r="J54" s="217" t="s">
        <v>148</v>
      </c>
      <c r="K54" s="35" t="s">
        <v>143</v>
      </c>
      <c r="L54" s="212"/>
      <c r="M54" s="225"/>
      <c r="N54" s="213"/>
      <c r="O54" s="218"/>
      <c r="P54" s="178" t="s">
        <v>149</v>
      </c>
      <c r="Q54" s="504" t="s">
        <v>149</v>
      </c>
      <c r="R54" s="505" t="s">
        <v>150</v>
      </c>
      <c r="S54" s="506"/>
      <c r="T54" s="507"/>
    </row>
    <row r="55" spans="2:20" s="5" customFormat="1" ht="37" outlineLevel="1" x14ac:dyDescent="0.35">
      <c r="B55" s="73" t="s">
        <v>151</v>
      </c>
      <c r="C55" s="476">
        <f>H55/$H$54*$C$54</f>
        <v>8.9285714285714281E-3</v>
      </c>
      <c r="D55" s="296"/>
      <c r="E55" s="297"/>
      <c r="F55" s="298"/>
      <c r="G55" s="299"/>
      <c r="H55" s="300">
        <v>2</v>
      </c>
      <c r="I55" s="139"/>
      <c r="J55" s="66"/>
      <c r="K55" s="246"/>
      <c r="L55" s="31"/>
      <c r="M55" s="33" t="s">
        <v>38</v>
      </c>
      <c r="N55" s="66" t="s">
        <v>122</v>
      </c>
      <c r="O55" s="67" t="s">
        <v>40</v>
      </c>
      <c r="P55" s="178" t="s">
        <v>118</v>
      </c>
      <c r="Q55" s="502"/>
      <c r="R55" s="503"/>
      <c r="S55" s="506"/>
      <c r="T55" s="507"/>
    </row>
    <row r="56" spans="2:20" s="5" customFormat="1" ht="29" outlineLevel="1" x14ac:dyDescent="0.35">
      <c r="B56" s="73" t="s">
        <v>152</v>
      </c>
      <c r="C56" s="476">
        <f>H56/$H$54*$C$54</f>
        <v>6.6964285714285711E-3</v>
      </c>
      <c r="D56" s="296"/>
      <c r="E56" s="297"/>
      <c r="F56" s="298"/>
      <c r="G56" s="299"/>
      <c r="H56" s="300">
        <v>1.5</v>
      </c>
      <c r="I56" s="139"/>
      <c r="J56" s="66"/>
      <c r="K56" s="246"/>
      <c r="L56" s="31"/>
      <c r="M56" s="33" t="s">
        <v>42</v>
      </c>
      <c r="N56" s="66" t="s">
        <v>124</v>
      </c>
      <c r="O56" s="67" t="s">
        <v>40</v>
      </c>
      <c r="P56" s="178" t="s">
        <v>118</v>
      </c>
      <c r="Q56" s="502"/>
      <c r="R56" s="503"/>
      <c r="S56" s="506"/>
      <c r="T56" s="507"/>
    </row>
    <row r="57" spans="2:20" s="5" customFormat="1" ht="37" outlineLevel="1" x14ac:dyDescent="0.35">
      <c r="B57" s="73" t="s">
        <v>153</v>
      </c>
      <c r="C57" s="476">
        <f>H57/$H$54*$C$54</f>
        <v>2.232142857142857E-3</v>
      </c>
      <c r="D57" s="296"/>
      <c r="E57" s="297"/>
      <c r="F57" s="298"/>
      <c r="G57" s="299"/>
      <c r="H57" s="300">
        <v>0.5</v>
      </c>
      <c r="I57" s="139"/>
      <c r="J57" s="66"/>
      <c r="K57" s="246"/>
      <c r="L57" s="31"/>
      <c r="M57" s="33" t="s">
        <v>126</v>
      </c>
      <c r="N57" s="66" t="s">
        <v>127</v>
      </c>
      <c r="O57" s="67" t="s">
        <v>40</v>
      </c>
      <c r="P57" s="178" t="s">
        <v>118</v>
      </c>
      <c r="Q57" s="502"/>
      <c r="R57" s="503"/>
      <c r="S57" s="506"/>
      <c r="T57" s="507"/>
    </row>
    <row r="58" spans="2:20" s="3" customFormat="1" outlineLevel="1" x14ac:dyDescent="0.35">
      <c r="B58" s="70" t="s">
        <v>154</v>
      </c>
      <c r="C58" s="472">
        <f>E58/$E$36*$C$36</f>
        <v>5.3571428571428568E-2</v>
      </c>
      <c r="D58" s="265"/>
      <c r="E58" s="266">
        <v>1.5</v>
      </c>
      <c r="F58" s="442">
        <f>SUM(F59:F96)</f>
        <v>9</v>
      </c>
      <c r="G58" s="266"/>
      <c r="H58" s="268"/>
      <c r="I58" s="577" t="s">
        <v>155</v>
      </c>
      <c r="J58" s="578"/>
      <c r="K58" s="18"/>
      <c r="L58" s="18"/>
      <c r="M58" s="26"/>
      <c r="N58" s="27"/>
      <c r="O58" s="104"/>
      <c r="P58" s="154"/>
      <c r="Q58" s="502"/>
      <c r="R58" s="503"/>
      <c r="S58" s="506"/>
      <c r="T58" s="507"/>
    </row>
    <row r="59" spans="2:20" outlineLevel="1" x14ac:dyDescent="0.35">
      <c r="B59" s="226" t="s">
        <v>156</v>
      </c>
      <c r="C59" s="477">
        <f>F59/$F$58*$C$58</f>
        <v>5.9523809523809521E-3</v>
      </c>
      <c r="D59" s="301"/>
      <c r="E59" s="302"/>
      <c r="F59" s="303">
        <v>1</v>
      </c>
      <c r="G59" s="304"/>
      <c r="H59" s="453">
        <f>SUM(H60:H62)</f>
        <v>3.5</v>
      </c>
      <c r="I59" s="227"/>
      <c r="J59" s="217" t="s">
        <v>157</v>
      </c>
      <c r="K59" s="107" t="s">
        <v>29</v>
      </c>
      <c r="L59" s="212"/>
      <c r="M59" s="225"/>
      <c r="N59" s="213"/>
      <c r="O59" s="218"/>
      <c r="P59" s="1"/>
      <c r="Q59" s="502"/>
      <c r="R59" s="503"/>
      <c r="S59" s="506"/>
      <c r="T59" s="507"/>
    </row>
    <row r="60" spans="2:20" s="5" customFormat="1" ht="37" outlineLevel="1" x14ac:dyDescent="0.35">
      <c r="B60" s="69" t="s">
        <v>158</v>
      </c>
      <c r="C60" s="478">
        <f>H60/$H$59*$C$59</f>
        <v>3.4013605442176865E-3</v>
      </c>
      <c r="D60" s="296"/>
      <c r="E60" s="297"/>
      <c r="F60" s="298"/>
      <c r="G60" s="299"/>
      <c r="H60" s="300">
        <v>2</v>
      </c>
      <c r="I60" s="139"/>
      <c r="J60" s="66"/>
      <c r="K60" s="246"/>
      <c r="L60" s="31"/>
      <c r="M60" s="33" t="s">
        <v>38</v>
      </c>
      <c r="N60" s="66" t="s">
        <v>122</v>
      </c>
      <c r="O60" s="67" t="s">
        <v>40</v>
      </c>
      <c r="P60" s="178" t="s">
        <v>118</v>
      </c>
      <c r="Q60" s="502"/>
      <c r="R60" s="503"/>
      <c r="S60" s="506"/>
      <c r="T60" s="507"/>
    </row>
    <row r="61" spans="2:20" s="5" customFormat="1" ht="29" outlineLevel="1" x14ac:dyDescent="0.35">
      <c r="B61" s="69" t="s">
        <v>159</v>
      </c>
      <c r="C61" s="478">
        <f>H61/$H$59*$C$59</f>
        <v>1.7006802721088433E-3</v>
      </c>
      <c r="D61" s="296"/>
      <c r="E61" s="297"/>
      <c r="F61" s="298"/>
      <c r="G61" s="299"/>
      <c r="H61" s="300">
        <v>1</v>
      </c>
      <c r="I61" s="139"/>
      <c r="J61" s="66"/>
      <c r="K61" s="246"/>
      <c r="L61" s="31"/>
      <c r="M61" s="33" t="s">
        <v>42</v>
      </c>
      <c r="N61" s="66" t="s">
        <v>124</v>
      </c>
      <c r="O61" s="67" t="s">
        <v>40</v>
      </c>
      <c r="P61" s="178" t="s">
        <v>118</v>
      </c>
      <c r="Q61" s="502"/>
      <c r="R61" s="503"/>
      <c r="S61" s="506"/>
      <c r="T61" s="507"/>
    </row>
    <row r="62" spans="2:20" s="5" customFormat="1" ht="37" outlineLevel="1" x14ac:dyDescent="0.35">
      <c r="B62" s="69" t="s">
        <v>160</v>
      </c>
      <c r="C62" s="478">
        <f>H62/$H$59*$C$59</f>
        <v>8.5034013605442163E-4</v>
      </c>
      <c r="D62" s="296"/>
      <c r="E62" s="297"/>
      <c r="F62" s="298"/>
      <c r="G62" s="299"/>
      <c r="H62" s="300">
        <v>0.5</v>
      </c>
      <c r="I62" s="139"/>
      <c r="J62" s="66"/>
      <c r="K62" s="246"/>
      <c r="L62" s="31"/>
      <c r="M62" s="33" t="s">
        <v>126</v>
      </c>
      <c r="N62" s="66" t="s">
        <v>127</v>
      </c>
      <c r="O62" s="67" t="s">
        <v>40</v>
      </c>
      <c r="P62" s="178" t="s">
        <v>118</v>
      </c>
      <c r="Q62" s="502"/>
      <c r="R62" s="503"/>
      <c r="S62" s="506"/>
      <c r="T62" s="507"/>
    </row>
    <row r="63" spans="2:20" ht="29" outlineLevel="1" x14ac:dyDescent="0.35">
      <c r="B63" s="228" t="s">
        <v>161</v>
      </c>
      <c r="C63" s="477">
        <f>F63/$F$58*$C$58</f>
        <v>5.9523809523809521E-3</v>
      </c>
      <c r="D63" s="305"/>
      <c r="E63" s="306"/>
      <c r="F63" s="307">
        <v>1</v>
      </c>
      <c r="G63" s="452">
        <f>SUM(G64:G69)</f>
        <v>2</v>
      </c>
      <c r="H63" s="308"/>
      <c r="I63" s="229"/>
      <c r="J63" s="217" t="s">
        <v>162</v>
      </c>
      <c r="K63" s="212"/>
      <c r="L63" s="212"/>
      <c r="M63" s="230"/>
      <c r="N63" s="225"/>
      <c r="O63" s="218"/>
      <c r="P63" s="154" t="s">
        <v>163</v>
      </c>
      <c r="Q63" s="502"/>
      <c r="R63" s="503"/>
      <c r="S63" s="506"/>
      <c r="T63" s="507"/>
    </row>
    <row r="64" spans="2:20" outlineLevel="1" x14ac:dyDescent="0.35">
      <c r="B64" s="69" t="s">
        <v>164</v>
      </c>
      <c r="C64" s="478">
        <f>G64/$G$63*$C$63</f>
        <v>4.464285714285714E-3</v>
      </c>
      <c r="D64" s="309"/>
      <c r="E64" s="310"/>
      <c r="F64" s="311"/>
      <c r="G64" s="312">
        <v>1.5</v>
      </c>
      <c r="H64" s="451">
        <f>SUM(H65:H66)</f>
        <v>3</v>
      </c>
      <c r="I64" s="140"/>
      <c r="J64" s="66" t="s">
        <v>165</v>
      </c>
      <c r="K64" s="34" t="s">
        <v>166</v>
      </c>
      <c r="L64" s="31"/>
      <c r="M64" s="33"/>
      <c r="N64" s="74"/>
      <c r="O64" s="67"/>
      <c r="P64" s="174"/>
      <c r="Q64" s="502"/>
      <c r="R64" s="503"/>
      <c r="S64" s="506"/>
      <c r="T64" s="507"/>
    </row>
    <row r="65" spans="2:20" s="5" customFormat="1" ht="37" outlineLevel="1" x14ac:dyDescent="0.35">
      <c r="B65" s="133" t="s">
        <v>167</v>
      </c>
      <c r="C65" s="479">
        <f>H65/$H$64*$C$64</f>
        <v>2.976190476190476E-3</v>
      </c>
      <c r="D65" s="296"/>
      <c r="E65" s="297"/>
      <c r="F65" s="298"/>
      <c r="G65" s="299"/>
      <c r="H65" s="300">
        <v>2</v>
      </c>
      <c r="I65" s="139"/>
      <c r="J65" s="66"/>
      <c r="K65" s="246"/>
      <c r="L65" s="31"/>
      <c r="M65" s="33" t="s">
        <v>38</v>
      </c>
      <c r="N65" s="66" t="s">
        <v>122</v>
      </c>
      <c r="O65" s="67" t="s">
        <v>40</v>
      </c>
      <c r="P65" s="178" t="s">
        <v>118</v>
      </c>
      <c r="Q65" s="502"/>
      <c r="R65" s="503"/>
      <c r="S65" s="506"/>
      <c r="T65" s="507"/>
    </row>
    <row r="66" spans="2:20" s="5" customFormat="1" ht="29" outlineLevel="1" x14ac:dyDescent="0.35">
      <c r="B66" s="133" t="s">
        <v>168</v>
      </c>
      <c r="C66" s="479">
        <f>H66/$H$64*$C$64</f>
        <v>1.488095238095238E-3</v>
      </c>
      <c r="D66" s="296"/>
      <c r="E66" s="297"/>
      <c r="F66" s="298"/>
      <c r="G66" s="299"/>
      <c r="H66" s="300">
        <v>1</v>
      </c>
      <c r="I66" s="139"/>
      <c r="J66" s="66"/>
      <c r="K66" s="246"/>
      <c r="L66" s="31"/>
      <c r="M66" s="33" t="s">
        <v>42</v>
      </c>
      <c r="N66" s="66" t="s">
        <v>124</v>
      </c>
      <c r="O66" s="67" t="s">
        <v>40</v>
      </c>
      <c r="P66" s="178" t="s">
        <v>118</v>
      </c>
      <c r="Q66" s="502"/>
      <c r="R66" s="503"/>
      <c r="S66" s="506"/>
      <c r="T66" s="507"/>
    </row>
    <row r="67" spans="2:20" outlineLevel="1" x14ac:dyDescent="0.35">
      <c r="B67" s="69" t="s">
        <v>169</v>
      </c>
      <c r="C67" s="478">
        <f>G67/$G$63*$C$63</f>
        <v>1.488095238095238E-3</v>
      </c>
      <c r="D67" s="309"/>
      <c r="E67" s="310"/>
      <c r="F67" s="311"/>
      <c r="G67" s="312">
        <v>0.5</v>
      </c>
      <c r="H67" s="451">
        <f>SUM(H68:H69)</f>
        <v>3</v>
      </c>
      <c r="I67" s="140"/>
      <c r="J67" s="66" t="s">
        <v>170</v>
      </c>
      <c r="K67" s="35" t="s">
        <v>143</v>
      </c>
      <c r="L67" s="31"/>
      <c r="M67" s="33"/>
      <c r="N67" s="74"/>
      <c r="O67" s="67"/>
      <c r="P67" s="174"/>
      <c r="Q67" s="502"/>
      <c r="R67" s="503"/>
      <c r="S67" s="506"/>
      <c r="T67" s="507"/>
    </row>
    <row r="68" spans="2:20" s="5" customFormat="1" ht="37" outlineLevel="1" x14ac:dyDescent="0.35">
      <c r="B68" s="133" t="s">
        <v>171</v>
      </c>
      <c r="C68" s="479">
        <f>H68/$H$67*$C$67</f>
        <v>9.9206349206349201E-4</v>
      </c>
      <c r="D68" s="296"/>
      <c r="E68" s="297"/>
      <c r="F68" s="298"/>
      <c r="G68" s="299"/>
      <c r="H68" s="300">
        <v>2</v>
      </c>
      <c r="I68" s="139"/>
      <c r="J68" s="66"/>
      <c r="K68" s="31"/>
      <c r="L68" s="31"/>
      <c r="M68" s="33" t="s">
        <v>38</v>
      </c>
      <c r="N68" s="66" t="s">
        <v>122</v>
      </c>
      <c r="O68" s="67" t="s">
        <v>40</v>
      </c>
      <c r="P68" s="178" t="s">
        <v>118</v>
      </c>
      <c r="Q68" s="502"/>
      <c r="R68" s="503"/>
      <c r="S68" s="506"/>
      <c r="T68" s="507"/>
    </row>
    <row r="69" spans="2:20" s="5" customFormat="1" ht="29" outlineLevel="1" x14ac:dyDescent="0.35">
      <c r="B69" s="133" t="s">
        <v>172</v>
      </c>
      <c r="C69" s="479">
        <f>H69/$H$67*$C$67</f>
        <v>4.96031746031746E-4</v>
      </c>
      <c r="D69" s="296"/>
      <c r="E69" s="297"/>
      <c r="F69" s="298"/>
      <c r="G69" s="299"/>
      <c r="H69" s="300">
        <v>1</v>
      </c>
      <c r="I69" s="139"/>
      <c r="J69" s="66"/>
      <c r="K69" s="31"/>
      <c r="L69" s="31"/>
      <c r="M69" s="33" t="s">
        <v>42</v>
      </c>
      <c r="N69" s="66" t="s">
        <v>124</v>
      </c>
      <c r="O69" s="67" t="s">
        <v>40</v>
      </c>
      <c r="P69" s="178" t="s">
        <v>118</v>
      </c>
      <c r="Q69" s="502"/>
      <c r="R69" s="503"/>
      <c r="S69" s="506"/>
      <c r="T69" s="507"/>
    </row>
    <row r="70" spans="2:20" ht="43.5" outlineLevel="1" x14ac:dyDescent="0.35">
      <c r="B70" s="219" t="s">
        <v>173</v>
      </c>
      <c r="C70" s="477">
        <f>F70/$F$58*$C$58</f>
        <v>5.9523809523809521E-3</v>
      </c>
      <c r="D70" s="285"/>
      <c r="E70" s="286"/>
      <c r="F70" s="313">
        <v>1</v>
      </c>
      <c r="G70" s="314"/>
      <c r="H70" s="450">
        <f>SUM(H71:H73)</f>
        <v>4.5</v>
      </c>
      <c r="I70" s="229"/>
      <c r="J70" s="217" t="s">
        <v>174</v>
      </c>
      <c r="K70" s="36" t="s">
        <v>143</v>
      </c>
      <c r="L70" s="212"/>
      <c r="M70" s="225"/>
      <c r="N70" s="217"/>
      <c r="O70" s="218"/>
      <c r="P70" s="175" t="s">
        <v>175</v>
      </c>
      <c r="Q70" s="502"/>
      <c r="R70" s="503"/>
      <c r="S70" s="506"/>
      <c r="T70" s="507"/>
    </row>
    <row r="71" spans="2:20" s="5" customFormat="1" ht="37" outlineLevel="1" x14ac:dyDescent="0.35">
      <c r="B71" s="73" t="s">
        <v>176</v>
      </c>
      <c r="C71" s="476">
        <f>H71/$H$70*$C$70</f>
        <v>2.6455026455026454E-3</v>
      </c>
      <c r="D71" s="296"/>
      <c r="E71" s="297"/>
      <c r="F71" s="298"/>
      <c r="G71" s="299"/>
      <c r="H71" s="300">
        <v>2</v>
      </c>
      <c r="I71" s="139"/>
      <c r="J71" s="66"/>
      <c r="K71" s="246"/>
      <c r="L71" s="31"/>
      <c r="M71" s="33" t="s">
        <v>38</v>
      </c>
      <c r="N71" s="66" t="s">
        <v>122</v>
      </c>
      <c r="O71" s="67" t="s">
        <v>40</v>
      </c>
      <c r="P71" s="178" t="s">
        <v>118</v>
      </c>
      <c r="Q71" s="502"/>
      <c r="R71" s="503"/>
      <c r="S71" s="506"/>
      <c r="T71" s="507"/>
    </row>
    <row r="72" spans="2:20" s="5" customFormat="1" ht="29" outlineLevel="1" x14ac:dyDescent="0.35">
      <c r="B72" s="73" t="s">
        <v>177</v>
      </c>
      <c r="C72" s="476">
        <f>H72/$H$70*$C$70</f>
        <v>1.3227513227513227E-3</v>
      </c>
      <c r="D72" s="296"/>
      <c r="E72" s="297"/>
      <c r="F72" s="298"/>
      <c r="G72" s="299"/>
      <c r="H72" s="300">
        <v>1</v>
      </c>
      <c r="I72" s="139"/>
      <c r="J72" s="66"/>
      <c r="K72" s="246"/>
      <c r="L72" s="31"/>
      <c r="M72" s="33" t="s">
        <v>42</v>
      </c>
      <c r="N72" s="66" t="s">
        <v>124</v>
      </c>
      <c r="O72" s="67" t="s">
        <v>40</v>
      </c>
      <c r="P72" s="178" t="s">
        <v>118</v>
      </c>
      <c r="Q72" s="502"/>
      <c r="R72" s="503"/>
      <c r="S72" s="506"/>
      <c r="T72" s="507"/>
    </row>
    <row r="73" spans="2:20" s="5" customFormat="1" ht="37" outlineLevel="1" x14ac:dyDescent="0.35">
      <c r="B73" s="73" t="s">
        <v>178</v>
      </c>
      <c r="C73" s="476">
        <f>H73/$H$70*$C$70</f>
        <v>1.984126984126984E-3</v>
      </c>
      <c r="D73" s="296"/>
      <c r="E73" s="297"/>
      <c r="F73" s="298"/>
      <c r="G73" s="299"/>
      <c r="H73" s="300">
        <v>1.5</v>
      </c>
      <c r="I73" s="139"/>
      <c r="J73" s="66"/>
      <c r="K73" s="246"/>
      <c r="L73" s="31"/>
      <c r="M73" s="33" t="s">
        <v>126</v>
      </c>
      <c r="N73" s="66" t="s">
        <v>127</v>
      </c>
      <c r="O73" s="67" t="s">
        <v>40</v>
      </c>
      <c r="P73" s="178" t="s">
        <v>118</v>
      </c>
      <c r="Q73" s="502"/>
      <c r="R73" s="503"/>
      <c r="S73" s="506"/>
      <c r="T73" s="507"/>
    </row>
    <row r="74" spans="2:20" ht="74" outlineLevel="1" x14ac:dyDescent="0.35">
      <c r="B74" s="219" t="s">
        <v>179</v>
      </c>
      <c r="C74" s="477">
        <f>F74/$F$58*$C$58</f>
        <v>5.9523809523809521E-3</v>
      </c>
      <c r="D74" s="285"/>
      <c r="E74" s="286"/>
      <c r="F74" s="286">
        <v>1</v>
      </c>
      <c r="G74" s="287"/>
      <c r="H74" s="449">
        <f>SUM(H75:H77)</f>
        <v>4.5</v>
      </c>
      <c r="I74" s="229"/>
      <c r="J74" s="217" t="s">
        <v>180</v>
      </c>
      <c r="K74" s="34" t="s">
        <v>166</v>
      </c>
      <c r="L74" s="212"/>
      <c r="M74" s="225"/>
      <c r="N74" s="217"/>
      <c r="O74" s="218"/>
      <c r="P74" s="174"/>
      <c r="Q74" s="511" t="s">
        <v>181</v>
      </c>
      <c r="R74" s="156" t="s">
        <v>182</v>
      </c>
      <c r="S74" s="506"/>
      <c r="T74" s="507"/>
    </row>
    <row r="75" spans="2:20" s="5" customFormat="1" ht="37" outlineLevel="1" x14ac:dyDescent="0.35">
      <c r="B75" s="73" t="s">
        <v>183</v>
      </c>
      <c r="C75" s="476">
        <f>H75/$H$74*$C$74</f>
        <v>2.6455026455026454E-3</v>
      </c>
      <c r="D75" s="296"/>
      <c r="E75" s="297"/>
      <c r="F75" s="298"/>
      <c r="G75" s="299"/>
      <c r="H75" s="300">
        <v>2</v>
      </c>
      <c r="I75" s="139"/>
      <c r="J75" s="66"/>
      <c r="K75" s="246"/>
      <c r="L75" s="31"/>
      <c r="M75" s="33" t="s">
        <v>38</v>
      </c>
      <c r="N75" s="66" t="s">
        <v>122</v>
      </c>
      <c r="O75" s="67" t="s">
        <v>40</v>
      </c>
      <c r="P75" s="178" t="s">
        <v>118</v>
      </c>
      <c r="Q75" s="511"/>
      <c r="R75" s="156"/>
      <c r="S75" s="506"/>
      <c r="T75" s="507"/>
    </row>
    <row r="76" spans="2:20" s="5" customFormat="1" ht="29" outlineLevel="1" x14ac:dyDescent="0.35">
      <c r="B76" s="73" t="s">
        <v>184</v>
      </c>
      <c r="C76" s="476">
        <f>H76/$H$74*$C$74</f>
        <v>1.3227513227513227E-3</v>
      </c>
      <c r="D76" s="296"/>
      <c r="E76" s="297"/>
      <c r="F76" s="298"/>
      <c r="G76" s="299"/>
      <c r="H76" s="300">
        <v>1</v>
      </c>
      <c r="I76" s="139"/>
      <c r="J76" s="66"/>
      <c r="K76" s="246"/>
      <c r="L76" s="31"/>
      <c r="M76" s="33" t="s">
        <v>42</v>
      </c>
      <c r="N76" s="66" t="s">
        <v>124</v>
      </c>
      <c r="O76" s="67" t="s">
        <v>40</v>
      </c>
      <c r="P76" s="178" t="s">
        <v>118</v>
      </c>
      <c r="Q76" s="502"/>
      <c r="R76" s="503"/>
      <c r="S76" s="506"/>
      <c r="T76" s="507"/>
    </row>
    <row r="77" spans="2:20" s="5" customFormat="1" ht="37" outlineLevel="1" x14ac:dyDescent="0.35">
      <c r="B77" s="73" t="s">
        <v>185</v>
      </c>
      <c r="C77" s="476">
        <f>H77/$H$74*$C$74</f>
        <v>1.984126984126984E-3</v>
      </c>
      <c r="D77" s="296"/>
      <c r="E77" s="297"/>
      <c r="F77" s="298"/>
      <c r="G77" s="299"/>
      <c r="H77" s="300">
        <v>1.5</v>
      </c>
      <c r="I77" s="139"/>
      <c r="J77" s="66"/>
      <c r="K77" s="246"/>
      <c r="L77" s="31"/>
      <c r="M77" s="33" t="s">
        <v>126</v>
      </c>
      <c r="N77" s="66" t="s">
        <v>127</v>
      </c>
      <c r="O77" s="67" t="s">
        <v>40</v>
      </c>
      <c r="P77" s="178" t="s">
        <v>118</v>
      </c>
      <c r="Q77" s="502"/>
      <c r="R77" s="503"/>
      <c r="S77" s="506"/>
      <c r="T77" s="507"/>
    </row>
    <row r="78" spans="2:20" outlineLevel="1" x14ac:dyDescent="0.35">
      <c r="B78" s="219" t="s">
        <v>186</v>
      </c>
      <c r="C78" s="477">
        <f>F78/$F$58*$C$58</f>
        <v>5.9523809523809521E-3</v>
      </c>
      <c r="D78" s="285"/>
      <c r="E78" s="286"/>
      <c r="F78" s="286">
        <v>1</v>
      </c>
      <c r="G78" s="287"/>
      <c r="H78" s="449">
        <f>SUM(H79:H81)</f>
        <v>3.5</v>
      </c>
      <c r="I78" s="227"/>
      <c r="J78" s="217" t="s">
        <v>187</v>
      </c>
      <c r="K78" s="34" t="s">
        <v>166</v>
      </c>
      <c r="L78" s="212"/>
      <c r="M78" s="225"/>
      <c r="N78" s="217"/>
      <c r="O78" s="214"/>
      <c r="P78" s="174"/>
      <c r="Q78" s="502"/>
      <c r="R78" s="503"/>
      <c r="S78" s="506"/>
      <c r="T78" s="507"/>
    </row>
    <row r="79" spans="2:20" s="5" customFormat="1" ht="37" outlineLevel="1" x14ac:dyDescent="0.35">
      <c r="B79" s="73" t="s">
        <v>188</v>
      </c>
      <c r="C79" s="476">
        <f>H79/$H$78*$C$78</f>
        <v>3.4013605442176865E-3</v>
      </c>
      <c r="D79" s="296"/>
      <c r="E79" s="297"/>
      <c r="F79" s="298"/>
      <c r="G79" s="299"/>
      <c r="H79" s="300">
        <v>2</v>
      </c>
      <c r="I79" s="139"/>
      <c r="J79" s="66"/>
      <c r="K79" s="246"/>
      <c r="L79" s="31"/>
      <c r="M79" s="33" t="s">
        <v>38</v>
      </c>
      <c r="N79" s="66" t="s">
        <v>122</v>
      </c>
      <c r="O79" s="67" t="s">
        <v>40</v>
      </c>
      <c r="P79" s="178" t="s">
        <v>118</v>
      </c>
      <c r="Q79" s="502"/>
      <c r="R79" s="503"/>
      <c r="S79" s="506"/>
      <c r="T79" s="507"/>
    </row>
    <row r="80" spans="2:20" s="5" customFormat="1" ht="29" outlineLevel="1" x14ac:dyDescent="0.35">
      <c r="B80" s="73" t="s">
        <v>189</v>
      </c>
      <c r="C80" s="476">
        <f>H80/$H$78*$C$78</f>
        <v>1.7006802721088433E-3</v>
      </c>
      <c r="D80" s="296"/>
      <c r="E80" s="297"/>
      <c r="F80" s="298"/>
      <c r="G80" s="299"/>
      <c r="H80" s="300">
        <v>1</v>
      </c>
      <c r="I80" s="139"/>
      <c r="J80" s="66"/>
      <c r="K80" s="246"/>
      <c r="L80" s="31"/>
      <c r="M80" s="33" t="s">
        <v>42</v>
      </c>
      <c r="N80" s="66" t="s">
        <v>124</v>
      </c>
      <c r="O80" s="67" t="s">
        <v>40</v>
      </c>
      <c r="P80" s="178" t="s">
        <v>118</v>
      </c>
      <c r="Q80" s="502"/>
      <c r="R80" s="503"/>
      <c r="S80" s="506"/>
      <c r="T80" s="507"/>
    </row>
    <row r="81" spans="2:21" s="5" customFormat="1" ht="37" outlineLevel="1" x14ac:dyDescent="0.35">
      <c r="B81" s="73" t="s">
        <v>190</v>
      </c>
      <c r="C81" s="476">
        <f>H81/$H$78*$C$78</f>
        <v>8.5034013605442163E-4</v>
      </c>
      <c r="D81" s="296"/>
      <c r="E81" s="297"/>
      <c r="F81" s="298"/>
      <c r="G81" s="299"/>
      <c r="H81" s="300">
        <v>0.5</v>
      </c>
      <c r="I81" s="139"/>
      <c r="J81" s="66"/>
      <c r="K81" s="246"/>
      <c r="L81" s="31"/>
      <c r="M81" s="33" t="s">
        <v>126</v>
      </c>
      <c r="N81" s="66" t="s">
        <v>127</v>
      </c>
      <c r="O81" s="67" t="s">
        <v>40</v>
      </c>
      <c r="P81" s="178" t="s">
        <v>118</v>
      </c>
      <c r="Q81" s="502"/>
      <c r="R81" s="503"/>
      <c r="S81" s="506"/>
      <c r="T81" s="507"/>
    </row>
    <row r="82" spans="2:21" ht="37" outlineLevel="1" x14ac:dyDescent="0.35">
      <c r="B82" s="219" t="s">
        <v>191</v>
      </c>
      <c r="C82" s="477">
        <f>F82/$F$58*$C$58</f>
        <v>2.976190476190476E-3</v>
      </c>
      <c r="D82" s="285"/>
      <c r="E82" s="286"/>
      <c r="F82" s="286">
        <v>0.5</v>
      </c>
      <c r="G82" s="287"/>
      <c r="H82" s="449">
        <f>SUM(H83:H85)</f>
        <v>3.5</v>
      </c>
      <c r="I82" s="227"/>
      <c r="J82" s="217" t="s">
        <v>192</v>
      </c>
      <c r="K82" s="35" t="s">
        <v>143</v>
      </c>
      <c r="L82" s="212"/>
      <c r="M82" s="225"/>
      <c r="N82" s="217"/>
      <c r="O82" s="214"/>
      <c r="P82" s="174"/>
      <c r="Q82" s="502"/>
      <c r="R82" s="503"/>
      <c r="S82" s="506"/>
      <c r="T82" s="507"/>
    </row>
    <row r="83" spans="2:21" s="5" customFormat="1" ht="37" outlineLevel="1" x14ac:dyDescent="0.35">
      <c r="B83" s="73" t="s">
        <v>193</v>
      </c>
      <c r="C83" s="476">
        <f>H83/$H$82*$C$82</f>
        <v>1.7006802721088433E-3</v>
      </c>
      <c r="D83" s="296"/>
      <c r="E83" s="297"/>
      <c r="F83" s="298"/>
      <c r="G83" s="299"/>
      <c r="H83" s="300">
        <v>2</v>
      </c>
      <c r="I83" s="139"/>
      <c r="J83" s="66"/>
      <c r="K83" s="31"/>
      <c r="L83" s="31"/>
      <c r="M83" s="33" t="s">
        <v>38</v>
      </c>
      <c r="N83" s="66" t="s">
        <v>122</v>
      </c>
      <c r="O83" s="67" t="s">
        <v>40</v>
      </c>
      <c r="P83" s="178" t="s">
        <v>118</v>
      </c>
      <c r="Q83" s="502"/>
      <c r="R83" s="503"/>
      <c r="S83" s="506"/>
      <c r="T83" s="507"/>
    </row>
    <row r="84" spans="2:21" s="5" customFormat="1" ht="29" outlineLevel="1" x14ac:dyDescent="0.35">
      <c r="B84" s="73" t="s">
        <v>194</v>
      </c>
      <c r="C84" s="476">
        <f>H84/$H$82*$C$82</f>
        <v>8.5034013605442163E-4</v>
      </c>
      <c r="D84" s="296"/>
      <c r="E84" s="297"/>
      <c r="F84" s="298"/>
      <c r="G84" s="299"/>
      <c r="H84" s="300">
        <v>1</v>
      </c>
      <c r="I84" s="139"/>
      <c r="J84" s="66"/>
      <c r="K84" s="31"/>
      <c r="L84" s="31"/>
      <c r="M84" s="33" t="s">
        <v>42</v>
      </c>
      <c r="N84" s="66" t="s">
        <v>124</v>
      </c>
      <c r="O84" s="67" t="s">
        <v>40</v>
      </c>
      <c r="P84" s="178" t="s">
        <v>118</v>
      </c>
      <c r="Q84" s="502"/>
      <c r="R84" s="503"/>
      <c r="S84" s="506"/>
      <c r="T84" s="507"/>
    </row>
    <row r="85" spans="2:21" s="5" customFormat="1" ht="37" outlineLevel="1" x14ac:dyDescent="0.35">
      <c r="B85" s="73" t="s">
        <v>195</v>
      </c>
      <c r="C85" s="476">
        <f>H85/$H$82*$C$82</f>
        <v>4.2517006802721081E-4</v>
      </c>
      <c r="D85" s="296"/>
      <c r="E85" s="297"/>
      <c r="F85" s="298"/>
      <c r="G85" s="299"/>
      <c r="H85" s="300">
        <v>0.5</v>
      </c>
      <c r="I85" s="139"/>
      <c r="J85" s="66"/>
      <c r="K85" s="31"/>
      <c r="L85" s="31"/>
      <c r="M85" s="33" t="s">
        <v>126</v>
      </c>
      <c r="N85" s="66" t="s">
        <v>127</v>
      </c>
      <c r="O85" s="67" t="s">
        <v>40</v>
      </c>
      <c r="P85" s="178" t="s">
        <v>118</v>
      </c>
      <c r="Q85" s="502"/>
      <c r="R85" s="503"/>
      <c r="S85" s="506"/>
      <c r="T85" s="507"/>
    </row>
    <row r="86" spans="2:21" outlineLevel="1" x14ac:dyDescent="0.35">
      <c r="B86" s="222" t="s">
        <v>196</v>
      </c>
      <c r="C86" s="477">
        <f>F86/$F$58*$C$58</f>
        <v>5.9523809523809521E-3</v>
      </c>
      <c r="D86" s="289"/>
      <c r="E86" s="290"/>
      <c r="F86" s="286">
        <v>1</v>
      </c>
      <c r="G86" s="291"/>
      <c r="H86" s="449">
        <f>SUM(H87:H88)</f>
        <v>3</v>
      </c>
      <c r="I86" s="227"/>
      <c r="J86" s="217" t="s">
        <v>197</v>
      </c>
      <c r="K86" s="212"/>
      <c r="L86" s="212"/>
      <c r="M86" s="225"/>
      <c r="N86" s="213"/>
      <c r="O86" s="214"/>
      <c r="P86" s="174"/>
      <c r="Q86" s="502"/>
      <c r="R86" s="503"/>
      <c r="S86" s="506"/>
      <c r="T86" s="507"/>
    </row>
    <row r="87" spans="2:21" s="5" customFormat="1" ht="37" outlineLevel="1" x14ac:dyDescent="0.35">
      <c r="B87" s="133" t="s">
        <v>198</v>
      </c>
      <c r="C87" s="479">
        <f>H87/$H$86*$C$86</f>
        <v>3.968253968253968E-3</v>
      </c>
      <c r="D87" s="296"/>
      <c r="E87" s="297"/>
      <c r="F87" s="298"/>
      <c r="G87" s="299"/>
      <c r="H87" s="300">
        <v>2</v>
      </c>
      <c r="I87" s="139"/>
      <c r="J87" s="66"/>
      <c r="K87" s="31"/>
      <c r="L87" s="31"/>
      <c r="M87" s="33" t="s">
        <v>38</v>
      </c>
      <c r="N87" s="66" t="s">
        <v>122</v>
      </c>
      <c r="O87" s="67" t="s">
        <v>40</v>
      </c>
      <c r="P87" s="178" t="s">
        <v>118</v>
      </c>
      <c r="Q87" s="502"/>
      <c r="R87" s="503"/>
      <c r="S87" s="506"/>
      <c r="T87" s="507"/>
    </row>
    <row r="88" spans="2:21" s="5" customFormat="1" ht="29" outlineLevel="1" x14ac:dyDescent="0.35">
      <c r="B88" s="133" t="s">
        <v>199</v>
      </c>
      <c r="C88" s="479">
        <f>H88/$H$86*$C$86</f>
        <v>1.984126984126984E-3</v>
      </c>
      <c r="D88" s="296"/>
      <c r="E88" s="297"/>
      <c r="F88" s="298"/>
      <c r="G88" s="299"/>
      <c r="H88" s="300">
        <v>1</v>
      </c>
      <c r="I88" s="139"/>
      <c r="J88" s="66"/>
      <c r="K88" s="31"/>
      <c r="L88" s="31"/>
      <c r="M88" s="33" t="s">
        <v>42</v>
      </c>
      <c r="N88" s="66" t="s">
        <v>124</v>
      </c>
      <c r="O88" s="67" t="s">
        <v>40</v>
      </c>
      <c r="P88" s="178" t="s">
        <v>118</v>
      </c>
      <c r="Q88" s="502"/>
      <c r="R88" s="503"/>
      <c r="S88" s="506"/>
      <c r="T88" s="507"/>
    </row>
    <row r="89" spans="2:21" ht="37" outlineLevel="1" x14ac:dyDescent="0.35">
      <c r="B89" s="219" t="s">
        <v>200</v>
      </c>
      <c r="C89" s="477">
        <f>F89/$F$58*$C$58</f>
        <v>2.976190476190476E-3</v>
      </c>
      <c r="D89" s="285"/>
      <c r="E89" s="286"/>
      <c r="F89" s="286">
        <v>0.5</v>
      </c>
      <c r="G89" s="287"/>
      <c r="H89" s="449">
        <f>SUM(H90:H91)</f>
        <v>3</v>
      </c>
      <c r="I89" s="229"/>
      <c r="J89" s="217" t="s">
        <v>201</v>
      </c>
      <c r="K89" s="35" t="s">
        <v>143</v>
      </c>
      <c r="L89" s="212"/>
      <c r="M89" s="225"/>
      <c r="N89" s="225"/>
      <c r="O89" s="231"/>
      <c r="Q89" s="502"/>
      <c r="R89" s="503"/>
      <c r="S89" s="506"/>
      <c r="T89" s="507"/>
    </row>
    <row r="90" spans="2:21" s="5" customFormat="1" ht="37" outlineLevel="1" x14ac:dyDescent="0.35">
      <c r="B90" s="133" t="s">
        <v>202</v>
      </c>
      <c r="C90" s="479">
        <f>H90/$H$89*$C$89</f>
        <v>1.984126984126984E-3</v>
      </c>
      <c r="D90" s="296"/>
      <c r="E90" s="297"/>
      <c r="F90" s="298"/>
      <c r="G90" s="299"/>
      <c r="H90" s="300">
        <v>2</v>
      </c>
      <c r="I90" s="139"/>
      <c r="J90" s="66"/>
      <c r="K90" s="31"/>
      <c r="L90" s="31"/>
      <c r="M90" s="33" t="s">
        <v>38</v>
      </c>
      <c r="N90" s="66" t="s">
        <v>122</v>
      </c>
      <c r="O90" s="67" t="s">
        <v>40</v>
      </c>
      <c r="P90" s="178" t="s">
        <v>118</v>
      </c>
      <c r="Q90" s="502"/>
      <c r="R90" s="503"/>
      <c r="S90" s="506"/>
      <c r="T90" s="507"/>
    </row>
    <row r="91" spans="2:21" s="5" customFormat="1" ht="29" outlineLevel="1" x14ac:dyDescent="0.35">
      <c r="B91" s="133" t="s">
        <v>203</v>
      </c>
      <c r="C91" s="479">
        <f>H91/$H$89*$C$89</f>
        <v>9.9206349206349201E-4</v>
      </c>
      <c r="D91" s="296"/>
      <c r="E91" s="297"/>
      <c r="F91" s="298"/>
      <c r="G91" s="299"/>
      <c r="H91" s="300">
        <v>1</v>
      </c>
      <c r="I91" s="139"/>
      <c r="J91" s="66"/>
      <c r="K91" s="31"/>
      <c r="L91" s="31"/>
      <c r="M91" s="33" t="s">
        <v>42</v>
      </c>
      <c r="N91" s="66" t="s">
        <v>124</v>
      </c>
      <c r="O91" s="67" t="s">
        <v>40</v>
      </c>
      <c r="P91" s="178" t="s">
        <v>118</v>
      </c>
      <c r="Q91" s="502"/>
      <c r="R91" s="503"/>
      <c r="S91" s="506"/>
      <c r="T91" s="507"/>
    </row>
    <row r="92" spans="2:21" ht="37" outlineLevel="1" x14ac:dyDescent="0.35">
      <c r="B92" s="222" t="s">
        <v>204</v>
      </c>
      <c r="C92" s="477">
        <f>F92/$F$58*$C$58</f>
        <v>5.9523809523809521E-3</v>
      </c>
      <c r="D92" s="289"/>
      <c r="E92" s="290"/>
      <c r="F92" s="286">
        <v>1</v>
      </c>
      <c r="G92" s="291"/>
      <c r="H92" s="449">
        <f>SUM(H93:H94)</f>
        <v>3</v>
      </c>
      <c r="I92" s="227"/>
      <c r="J92" s="217" t="s">
        <v>205</v>
      </c>
      <c r="K92" s="212"/>
      <c r="L92" s="212"/>
      <c r="M92" s="225"/>
      <c r="N92" s="213"/>
      <c r="O92" s="214"/>
      <c r="P92" s="174"/>
      <c r="Q92" s="502"/>
      <c r="R92" s="503"/>
      <c r="S92" s="506"/>
      <c r="T92" s="507"/>
    </row>
    <row r="93" spans="2:21" s="5" customFormat="1" ht="37" outlineLevel="1" x14ac:dyDescent="0.35">
      <c r="B93" s="133" t="s">
        <v>206</v>
      </c>
      <c r="C93" s="479">
        <f>H93/$H$92*$C$92</f>
        <v>3.968253968253968E-3</v>
      </c>
      <c r="D93" s="296"/>
      <c r="E93" s="297"/>
      <c r="F93" s="298"/>
      <c r="G93" s="299"/>
      <c r="H93" s="300">
        <v>2</v>
      </c>
      <c r="I93" s="139"/>
      <c r="J93" s="66"/>
      <c r="K93" s="31"/>
      <c r="L93" s="31"/>
      <c r="M93" s="33" t="s">
        <v>38</v>
      </c>
      <c r="N93" s="66" t="s">
        <v>122</v>
      </c>
      <c r="O93" s="67" t="s">
        <v>40</v>
      </c>
      <c r="P93" s="178" t="s">
        <v>118</v>
      </c>
      <c r="Q93" s="502"/>
      <c r="R93" s="503"/>
      <c r="S93" s="506"/>
      <c r="T93" s="507"/>
    </row>
    <row r="94" spans="2:21" s="5" customFormat="1" ht="29" outlineLevel="1" x14ac:dyDescent="0.35">
      <c r="B94" s="133" t="s">
        <v>207</v>
      </c>
      <c r="C94" s="479">
        <f>H94/$H$92*$C$92</f>
        <v>1.984126984126984E-3</v>
      </c>
      <c r="D94" s="296"/>
      <c r="E94" s="297"/>
      <c r="F94" s="298"/>
      <c r="G94" s="299"/>
      <c r="H94" s="300">
        <v>1</v>
      </c>
      <c r="I94" s="139"/>
      <c r="J94" s="66"/>
      <c r="K94" s="31"/>
      <c r="L94" s="31"/>
      <c r="M94" s="33" t="s">
        <v>42</v>
      </c>
      <c r="N94" s="66" t="s">
        <v>124</v>
      </c>
      <c r="O94" s="67" t="s">
        <v>40</v>
      </c>
      <c r="P94" s="178" t="s">
        <v>118</v>
      </c>
      <c r="Q94" s="502"/>
      <c r="R94" s="503"/>
      <c r="S94" s="506"/>
      <c r="T94" s="507"/>
    </row>
    <row r="95" spans="2:21" ht="58" outlineLevel="1" x14ac:dyDescent="0.35">
      <c r="B95" s="222" t="s">
        <v>208</v>
      </c>
      <c r="C95" s="477">
        <f>F95/$F$58*$C$58</f>
        <v>2.976190476190476E-3</v>
      </c>
      <c r="D95" s="289"/>
      <c r="E95" s="290"/>
      <c r="F95" s="286">
        <v>0.5</v>
      </c>
      <c r="G95" s="291"/>
      <c r="H95" s="288"/>
      <c r="I95" s="227"/>
      <c r="J95" s="217" t="s">
        <v>209</v>
      </c>
      <c r="K95" s="212"/>
      <c r="L95" s="212"/>
      <c r="M95" s="225" t="s">
        <v>96</v>
      </c>
      <c r="N95" s="213" t="s">
        <v>97</v>
      </c>
      <c r="O95" s="214" t="s">
        <v>103</v>
      </c>
      <c r="P95" s="154" t="s">
        <v>210</v>
      </c>
      <c r="Q95" s="504" t="s">
        <v>211</v>
      </c>
      <c r="R95" s="513" t="s">
        <v>212</v>
      </c>
      <c r="S95" s="506"/>
      <c r="T95" s="507"/>
      <c r="U95" s="433"/>
    </row>
    <row r="96" spans="2:21" outlineLevel="1" x14ac:dyDescent="0.35">
      <c r="B96" s="222" t="s">
        <v>213</v>
      </c>
      <c r="C96" s="477">
        <f>F96/$F$58*$C$58</f>
        <v>2.976190476190476E-3</v>
      </c>
      <c r="D96" s="289"/>
      <c r="E96" s="290"/>
      <c r="F96" s="286">
        <v>0.5</v>
      </c>
      <c r="G96" s="291"/>
      <c r="H96" s="288"/>
      <c r="I96" s="227"/>
      <c r="J96" s="217" t="s">
        <v>214</v>
      </c>
      <c r="K96" s="212"/>
      <c r="L96" s="212"/>
      <c r="M96" s="225" t="s">
        <v>96</v>
      </c>
      <c r="N96" s="213" t="s">
        <v>97</v>
      </c>
      <c r="O96" s="214" t="s">
        <v>215</v>
      </c>
      <c r="Q96" s="502"/>
      <c r="S96" s="506"/>
      <c r="T96" s="507"/>
      <c r="U96" s="433"/>
    </row>
    <row r="97" spans="2:21" x14ac:dyDescent="0.35">
      <c r="B97" s="92" t="s">
        <v>216</v>
      </c>
      <c r="C97" s="471">
        <f>D97/$D$4</f>
        <v>6.25E-2</v>
      </c>
      <c r="D97" s="292">
        <v>1</v>
      </c>
      <c r="E97" s="447">
        <f>SUM(E98:E104)</f>
        <v>2</v>
      </c>
      <c r="F97" s="294"/>
      <c r="G97" s="293"/>
      <c r="H97" s="295"/>
      <c r="I97" s="579" t="s">
        <v>217</v>
      </c>
      <c r="J97" s="580"/>
      <c r="K97" s="17"/>
      <c r="L97" s="17"/>
      <c r="M97" s="187"/>
      <c r="N97" s="28"/>
      <c r="O97" s="99"/>
      <c r="Q97" s="502"/>
      <c r="S97" s="506"/>
      <c r="T97" s="507"/>
      <c r="U97" s="433"/>
    </row>
    <row r="98" spans="2:21" s="3" customFormat="1" outlineLevel="1" x14ac:dyDescent="0.35">
      <c r="B98" s="70" t="s">
        <v>218</v>
      </c>
      <c r="C98" s="472">
        <f>E98/$E$97*$C$97</f>
        <v>3.125E-2</v>
      </c>
      <c r="D98" s="265"/>
      <c r="E98" s="266">
        <v>1</v>
      </c>
      <c r="F98" s="442">
        <f>SUM(F99)</f>
        <v>1</v>
      </c>
      <c r="G98" s="266"/>
      <c r="H98" s="268"/>
      <c r="I98" s="581" t="s">
        <v>219</v>
      </c>
      <c r="J98" s="582"/>
      <c r="K98" s="18"/>
      <c r="L98" s="18"/>
      <c r="M98" s="26"/>
      <c r="N98" s="27"/>
      <c r="O98" s="86"/>
      <c r="P98" s="154"/>
      <c r="Q98" s="506"/>
      <c r="R98" s="514"/>
      <c r="S98" s="506"/>
      <c r="T98" s="507"/>
      <c r="U98" s="434"/>
    </row>
    <row r="99" spans="2:21" ht="55.5" outlineLevel="1" x14ac:dyDescent="0.35">
      <c r="B99" s="232" t="s">
        <v>220</v>
      </c>
      <c r="C99" s="480">
        <f>F99/$F$98*$C$98</f>
        <v>3.125E-2</v>
      </c>
      <c r="D99" s="315"/>
      <c r="E99" s="316"/>
      <c r="F99" s="302">
        <v>1</v>
      </c>
      <c r="G99" s="317"/>
      <c r="H99" s="318"/>
      <c r="I99" s="224"/>
      <c r="J99" s="217" t="s">
        <v>219</v>
      </c>
      <c r="K99" s="212"/>
      <c r="L99" s="212"/>
      <c r="M99" s="213" t="s">
        <v>221</v>
      </c>
      <c r="N99" s="213" t="s">
        <v>222</v>
      </c>
      <c r="O99" s="214" t="s">
        <v>40</v>
      </c>
      <c r="P99" s="163" t="s">
        <v>223</v>
      </c>
      <c r="Q99" s="511" t="s">
        <v>224</v>
      </c>
      <c r="R99" s="156" t="s">
        <v>225</v>
      </c>
      <c r="S99" s="506"/>
      <c r="T99" s="507"/>
      <c r="U99" s="433"/>
    </row>
    <row r="100" spans="2:21" s="4" customFormat="1" outlineLevel="1" x14ac:dyDescent="0.35">
      <c r="B100" s="72" t="s">
        <v>226</v>
      </c>
      <c r="C100" s="472">
        <f>E100/$E$97*$C$97</f>
        <v>3.125E-2</v>
      </c>
      <c r="D100" s="319"/>
      <c r="E100" s="267">
        <v>1</v>
      </c>
      <c r="F100" s="442">
        <f>SUM(F101:F104)</f>
        <v>2</v>
      </c>
      <c r="G100" s="267"/>
      <c r="H100" s="268"/>
      <c r="I100" s="577" t="s">
        <v>227</v>
      </c>
      <c r="J100" s="578"/>
      <c r="K100" s="18"/>
      <c r="L100" s="18"/>
      <c r="M100" s="26"/>
      <c r="N100" s="27"/>
      <c r="O100" s="86"/>
      <c r="P100" s="154"/>
      <c r="Q100" s="515"/>
      <c r="R100" s="516"/>
      <c r="S100" s="506"/>
      <c r="T100" s="507"/>
    </row>
    <row r="101" spans="2:21" outlineLevel="1" x14ac:dyDescent="0.35">
      <c r="B101" s="232" t="s">
        <v>228</v>
      </c>
      <c r="C101" s="480">
        <f>F101/$F$100*$C$100</f>
        <v>1.5625E-2</v>
      </c>
      <c r="D101" s="315"/>
      <c r="E101" s="316"/>
      <c r="F101" s="302">
        <v>1</v>
      </c>
      <c r="G101" s="440">
        <f>SUM(G102:G103)</f>
        <v>2.5</v>
      </c>
      <c r="H101" s="318"/>
      <c r="I101" s="224"/>
      <c r="J101" s="217" t="s">
        <v>229</v>
      </c>
      <c r="K101" s="212"/>
      <c r="L101" s="212"/>
      <c r="M101" s="230"/>
      <c r="N101" s="225"/>
      <c r="O101" s="214"/>
      <c r="Q101" s="502"/>
      <c r="R101" s="503"/>
      <c r="S101" s="506"/>
      <c r="T101" s="507"/>
    </row>
    <row r="102" spans="2:21" outlineLevel="1" x14ac:dyDescent="0.35">
      <c r="B102" s="71" t="s">
        <v>230</v>
      </c>
      <c r="C102" s="481">
        <f>G102/$G$101*$C$101</f>
        <v>9.3749999999999997E-3</v>
      </c>
      <c r="D102" s="320"/>
      <c r="E102" s="321"/>
      <c r="F102" s="322"/>
      <c r="G102" s="323">
        <v>1.5</v>
      </c>
      <c r="H102" s="324"/>
      <c r="I102" s="139"/>
      <c r="J102" s="66" t="s">
        <v>231</v>
      </c>
      <c r="K102" s="34" t="s">
        <v>166</v>
      </c>
      <c r="L102" s="31"/>
      <c r="M102" s="33" t="s">
        <v>96</v>
      </c>
      <c r="N102" s="33" t="s">
        <v>97</v>
      </c>
      <c r="O102" s="68" t="s">
        <v>103</v>
      </c>
      <c r="Q102" s="502"/>
      <c r="R102" s="503"/>
      <c r="S102" s="506"/>
      <c r="T102" s="507"/>
    </row>
    <row r="103" spans="2:21" outlineLevel="1" x14ac:dyDescent="0.35">
      <c r="B103" s="71" t="s">
        <v>232</v>
      </c>
      <c r="C103" s="481">
        <f>G103/$G$101*$C$101</f>
        <v>6.2500000000000003E-3</v>
      </c>
      <c r="D103" s="320"/>
      <c r="E103" s="321"/>
      <c r="F103" s="322"/>
      <c r="G103" s="323">
        <v>1</v>
      </c>
      <c r="H103" s="324"/>
      <c r="I103" s="139"/>
      <c r="J103" s="66" t="s">
        <v>233</v>
      </c>
      <c r="K103" s="35" t="s">
        <v>143</v>
      </c>
      <c r="L103" s="31"/>
      <c r="M103" s="33" t="s">
        <v>96</v>
      </c>
      <c r="N103" s="33" t="s">
        <v>97</v>
      </c>
      <c r="O103" s="68" t="s">
        <v>103</v>
      </c>
      <c r="Q103" s="502"/>
      <c r="R103" s="503"/>
      <c r="S103" s="506"/>
      <c r="T103" s="507"/>
    </row>
    <row r="104" spans="2:21" ht="37" outlineLevel="1" x14ac:dyDescent="0.35">
      <c r="B104" s="222" t="s">
        <v>234</v>
      </c>
      <c r="C104" s="480">
        <f>F104/$F$100*$C$100</f>
        <v>1.5625E-2</v>
      </c>
      <c r="D104" s="289"/>
      <c r="E104" s="290"/>
      <c r="F104" s="325">
        <v>1</v>
      </c>
      <c r="G104" s="317"/>
      <c r="H104" s="318"/>
      <c r="I104" s="224"/>
      <c r="J104" s="217" t="s">
        <v>235</v>
      </c>
      <c r="K104" s="34" t="s">
        <v>166</v>
      </c>
      <c r="L104" s="212"/>
      <c r="M104" s="213" t="s">
        <v>236</v>
      </c>
      <c r="N104" s="225" t="s">
        <v>97</v>
      </c>
      <c r="O104" s="218" t="s">
        <v>98</v>
      </c>
      <c r="Q104" s="502"/>
      <c r="R104" s="503"/>
      <c r="S104" s="506"/>
      <c r="T104" s="507"/>
    </row>
    <row r="105" spans="2:21" ht="37" x14ac:dyDescent="0.35">
      <c r="B105" s="92" t="s">
        <v>237</v>
      </c>
      <c r="C105" s="471">
        <f>D105/$D$4</f>
        <v>6.25E-2</v>
      </c>
      <c r="D105" s="292">
        <v>1</v>
      </c>
      <c r="E105" s="447">
        <f>SUM(E106:E115)</f>
        <v>2</v>
      </c>
      <c r="F105" s="294"/>
      <c r="G105" s="293"/>
      <c r="H105" s="295"/>
      <c r="I105" s="579" t="s">
        <v>238</v>
      </c>
      <c r="J105" s="580"/>
      <c r="K105" s="17"/>
      <c r="L105" s="17"/>
      <c r="M105" s="187"/>
      <c r="N105" s="28"/>
      <c r="O105" s="99"/>
      <c r="Q105" s="502"/>
      <c r="R105" s="503"/>
      <c r="S105" s="508" t="s">
        <v>239</v>
      </c>
      <c r="T105" s="509" t="s">
        <v>240</v>
      </c>
    </row>
    <row r="106" spans="2:21" s="4" customFormat="1" ht="45" customHeight="1" outlineLevel="1" x14ac:dyDescent="0.35">
      <c r="B106" s="72" t="s">
        <v>241</v>
      </c>
      <c r="C106" s="482">
        <f>E106/$E$105*$C$105</f>
        <v>3.125E-2</v>
      </c>
      <c r="D106" s="319"/>
      <c r="E106" s="267">
        <v>1</v>
      </c>
      <c r="F106" s="267"/>
      <c r="G106" s="442">
        <f>SUM(G107:G112)</f>
        <v>3</v>
      </c>
      <c r="H106" s="448"/>
      <c r="I106" s="581" t="s">
        <v>242</v>
      </c>
      <c r="J106" s="582"/>
      <c r="K106" s="18"/>
      <c r="L106" s="18"/>
      <c r="M106" s="26"/>
      <c r="N106" s="27"/>
      <c r="O106" s="86"/>
      <c r="P106" s="154"/>
      <c r="Q106" s="515"/>
      <c r="R106" s="516"/>
      <c r="S106" s="506"/>
      <c r="T106" s="507"/>
    </row>
    <row r="107" spans="2:21" outlineLevel="1" x14ac:dyDescent="0.35">
      <c r="B107" s="232" t="s">
        <v>243</v>
      </c>
      <c r="C107" s="480">
        <f>G107/$G$106*$C$106</f>
        <v>2.0833333333333332E-2</v>
      </c>
      <c r="D107" s="315"/>
      <c r="E107" s="316"/>
      <c r="F107" s="302"/>
      <c r="G107" s="317">
        <v>2</v>
      </c>
      <c r="H107" s="441">
        <f>SUM(H108:H109)</f>
        <v>3</v>
      </c>
      <c r="I107" s="229"/>
      <c r="J107" s="217" t="s">
        <v>244</v>
      </c>
      <c r="K107" s="34" t="s">
        <v>166</v>
      </c>
      <c r="L107" s="212"/>
      <c r="M107" s="213"/>
      <c r="N107" s="213"/>
      <c r="O107" s="214"/>
      <c r="Q107" s="502"/>
      <c r="R107" s="503"/>
      <c r="S107" s="506"/>
      <c r="T107" s="507"/>
    </row>
    <row r="108" spans="2:21" s="5" customFormat="1" ht="37" outlineLevel="1" x14ac:dyDescent="0.35">
      <c r="B108" s="73" t="s">
        <v>245</v>
      </c>
      <c r="C108" s="476">
        <f>H108/$H$107*$C$107</f>
        <v>1.3888888888888888E-2</v>
      </c>
      <c r="D108" s="296"/>
      <c r="E108" s="297"/>
      <c r="F108" s="326"/>
      <c r="G108" s="323"/>
      <c r="H108" s="324">
        <v>2</v>
      </c>
      <c r="I108" s="139"/>
      <c r="J108" s="66"/>
      <c r="K108" s="246"/>
      <c r="L108" s="31"/>
      <c r="M108" s="33" t="s">
        <v>38</v>
      </c>
      <c r="N108" s="66" t="s">
        <v>122</v>
      </c>
      <c r="O108" s="67" t="s">
        <v>40</v>
      </c>
      <c r="P108" s="178" t="s">
        <v>118</v>
      </c>
      <c r="Q108" s="502"/>
      <c r="R108" s="503"/>
      <c r="S108" s="506"/>
      <c r="T108" s="507"/>
    </row>
    <row r="109" spans="2:21" s="5" customFormat="1" ht="45" customHeight="1" outlineLevel="1" x14ac:dyDescent="0.35">
      <c r="B109" s="73" t="s">
        <v>246</v>
      </c>
      <c r="C109" s="476">
        <f>H109/$H$107*$C$107</f>
        <v>6.9444444444444441E-3</v>
      </c>
      <c r="D109" s="296"/>
      <c r="E109" s="297"/>
      <c r="F109" s="326"/>
      <c r="G109" s="323"/>
      <c r="H109" s="324">
        <v>1</v>
      </c>
      <c r="I109" s="139"/>
      <c r="J109" s="66"/>
      <c r="K109" s="246"/>
      <c r="L109" s="31"/>
      <c r="M109" s="33" t="s">
        <v>42</v>
      </c>
      <c r="N109" s="66" t="s">
        <v>124</v>
      </c>
      <c r="O109" s="67" t="s">
        <v>40</v>
      </c>
      <c r="P109" s="178" t="s">
        <v>118</v>
      </c>
      <c r="Q109" s="502"/>
      <c r="R109" s="503"/>
      <c r="S109" s="506"/>
      <c r="T109" s="507"/>
    </row>
    <row r="110" spans="2:21" outlineLevel="1" x14ac:dyDescent="0.35">
      <c r="B110" s="232" t="s">
        <v>247</v>
      </c>
      <c r="C110" s="480">
        <f>G110/$G$106*$C$106</f>
        <v>1.0416666666666666E-2</v>
      </c>
      <c r="D110" s="315"/>
      <c r="E110" s="316"/>
      <c r="F110" s="302"/>
      <c r="G110" s="317">
        <v>1</v>
      </c>
      <c r="H110" s="441">
        <f>SUM(H111:H112)</f>
        <v>3</v>
      </c>
      <c r="I110" s="229"/>
      <c r="J110" s="217" t="s">
        <v>248</v>
      </c>
      <c r="K110" s="35" t="s">
        <v>143</v>
      </c>
      <c r="L110" s="212"/>
      <c r="M110" s="213"/>
      <c r="N110" s="213"/>
      <c r="O110" s="214"/>
      <c r="Q110" s="502"/>
      <c r="R110" s="503"/>
      <c r="S110" s="506"/>
      <c r="T110" s="507"/>
    </row>
    <row r="111" spans="2:21" s="5" customFormat="1" ht="37" outlineLevel="1" x14ac:dyDescent="0.35">
      <c r="B111" s="73" t="s">
        <v>249</v>
      </c>
      <c r="C111" s="476">
        <f>H111/$H$110*$C$110</f>
        <v>6.9444444444444441E-3</v>
      </c>
      <c r="D111" s="296"/>
      <c r="E111" s="297"/>
      <c r="F111" s="326"/>
      <c r="G111" s="323"/>
      <c r="H111" s="324">
        <v>2</v>
      </c>
      <c r="I111" s="139"/>
      <c r="J111" s="66"/>
      <c r="K111" s="31"/>
      <c r="L111" s="31"/>
      <c r="M111" s="33" t="s">
        <v>38</v>
      </c>
      <c r="N111" s="66" t="s">
        <v>122</v>
      </c>
      <c r="O111" s="67" t="s">
        <v>40</v>
      </c>
      <c r="P111" s="178" t="s">
        <v>118</v>
      </c>
      <c r="Q111" s="502"/>
      <c r="R111" s="503"/>
      <c r="S111" s="506"/>
      <c r="T111" s="507"/>
    </row>
    <row r="112" spans="2:21" s="5" customFormat="1" ht="29" outlineLevel="1" x14ac:dyDescent="0.35">
      <c r="B112" s="73" t="s">
        <v>250</v>
      </c>
      <c r="C112" s="476">
        <f>H112/$H$110*$C$110</f>
        <v>3.472222222222222E-3</v>
      </c>
      <c r="D112" s="296"/>
      <c r="E112" s="297"/>
      <c r="F112" s="326"/>
      <c r="G112" s="323"/>
      <c r="H112" s="324">
        <v>1</v>
      </c>
      <c r="I112" s="139"/>
      <c r="J112" s="66"/>
      <c r="K112" s="31"/>
      <c r="L112" s="31"/>
      <c r="M112" s="33" t="s">
        <v>42</v>
      </c>
      <c r="N112" s="66" t="s">
        <v>124</v>
      </c>
      <c r="O112" s="67" t="s">
        <v>40</v>
      </c>
      <c r="P112" s="178" t="s">
        <v>118</v>
      </c>
      <c r="Q112" s="502"/>
      <c r="R112" s="503"/>
      <c r="S112" s="506"/>
      <c r="T112" s="507"/>
    </row>
    <row r="113" spans="2:21" s="4" customFormat="1" outlineLevel="1" x14ac:dyDescent="0.35">
      <c r="B113" s="72" t="s">
        <v>251</v>
      </c>
      <c r="C113" s="482">
        <f>E113/$E$105*$C$105</f>
        <v>3.125E-2</v>
      </c>
      <c r="D113" s="319"/>
      <c r="E113" s="267">
        <v>1</v>
      </c>
      <c r="F113" s="267"/>
      <c r="G113" s="267"/>
      <c r="H113" s="353">
        <f>SUM(H114:H115)</f>
        <v>3</v>
      </c>
      <c r="I113" s="577" t="s">
        <v>252</v>
      </c>
      <c r="J113" s="578"/>
      <c r="K113" s="22" t="s">
        <v>166</v>
      </c>
      <c r="L113" s="18"/>
      <c r="M113" s="26"/>
      <c r="N113" s="27"/>
      <c r="O113" s="86"/>
      <c r="P113" s="154"/>
      <c r="Q113" s="502"/>
      <c r="R113" s="503"/>
      <c r="S113" s="506"/>
      <c r="T113" s="507"/>
    </row>
    <row r="114" spans="2:21" s="5" customFormat="1" ht="37" outlineLevel="1" x14ac:dyDescent="0.35">
      <c r="B114" s="73" t="s">
        <v>253</v>
      </c>
      <c r="C114" s="476">
        <f>H114/$H$113*$C$113</f>
        <v>2.0833333333333332E-2</v>
      </c>
      <c r="D114" s="296"/>
      <c r="E114" s="297"/>
      <c r="F114" s="326"/>
      <c r="G114" s="323"/>
      <c r="H114" s="324">
        <v>2</v>
      </c>
      <c r="I114" s="139"/>
      <c r="J114" s="66"/>
      <c r="K114" s="246"/>
      <c r="L114" s="31"/>
      <c r="M114" s="33" t="s">
        <v>38</v>
      </c>
      <c r="N114" s="66" t="s">
        <v>122</v>
      </c>
      <c r="O114" s="67" t="s">
        <v>40</v>
      </c>
      <c r="P114" s="178" t="s">
        <v>118</v>
      </c>
      <c r="Q114" s="502"/>
      <c r="R114" s="503"/>
      <c r="S114" s="506"/>
      <c r="T114" s="507"/>
    </row>
    <row r="115" spans="2:21" s="5" customFormat="1" ht="29" outlineLevel="1" x14ac:dyDescent="0.35">
      <c r="B115" s="73" t="s">
        <v>254</v>
      </c>
      <c r="C115" s="476">
        <f>H115/$H$113*$C$113</f>
        <v>1.0416666666666666E-2</v>
      </c>
      <c r="D115" s="296"/>
      <c r="E115" s="297"/>
      <c r="F115" s="326"/>
      <c r="G115" s="323"/>
      <c r="H115" s="324">
        <v>1</v>
      </c>
      <c r="I115" s="139"/>
      <c r="J115" s="66"/>
      <c r="K115" s="246"/>
      <c r="L115" s="31"/>
      <c r="M115" s="33" t="s">
        <v>42</v>
      </c>
      <c r="N115" s="66" t="s">
        <v>124</v>
      </c>
      <c r="O115" s="67" t="s">
        <v>40</v>
      </c>
      <c r="P115" s="178" t="s">
        <v>118</v>
      </c>
      <c r="Q115" s="502"/>
      <c r="R115" s="503"/>
      <c r="S115" s="506"/>
      <c r="T115" s="507"/>
    </row>
    <row r="116" spans="2:21" s="4" customFormat="1" x14ac:dyDescent="0.35">
      <c r="B116" s="92" t="s">
        <v>255</v>
      </c>
      <c r="C116" s="471">
        <f>D116/$D$4</f>
        <v>0.125</v>
      </c>
      <c r="D116" s="292">
        <v>2</v>
      </c>
      <c r="E116" s="447">
        <f>SUM(E117:E165)</f>
        <v>5</v>
      </c>
      <c r="F116" s="294"/>
      <c r="G116" s="293"/>
      <c r="H116" s="295"/>
      <c r="I116" s="579" t="s">
        <v>256</v>
      </c>
      <c r="J116" s="580"/>
      <c r="K116" s="17"/>
      <c r="L116" s="17"/>
      <c r="M116" s="187"/>
      <c r="N116" s="28"/>
      <c r="O116" s="99"/>
      <c r="P116" s="154"/>
      <c r="Q116" s="502"/>
      <c r="R116" s="503"/>
      <c r="S116" s="517"/>
      <c r="T116" s="507"/>
    </row>
    <row r="117" spans="2:21" s="4" customFormat="1" outlineLevel="1" x14ac:dyDescent="0.35">
      <c r="B117" s="72" t="s">
        <v>257</v>
      </c>
      <c r="C117" s="482">
        <f>E117/$E$116*$C$116</f>
        <v>2.5000000000000001E-2</v>
      </c>
      <c r="D117" s="319"/>
      <c r="E117" s="267">
        <v>1</v>
      </c>
      <c r="F117" s="442">
        <f>SUM(F118:F138)</f>
        <v>15</v>
      </c>
      <c r="G117" s="267"/>
      <c r="H117" s="268"/>
      <c r="I117" s="568" t="s">
        <v>258</v>
      </c>
      <c r="J117" s="569"/>
      <c r="K117" s="18"/>
      <c r="L117" s="18"/>
      <c r="M117" s="26"/>
      <c r="N117" s="27"/>
      <c r="O117" s="86"/>
      <c r="P117" s="154"/>
      <c r="Q117" s="515"/>
      <c r="R117" s="516"/>
      <c r="S117" s="515"/>
      <c r="T117" s="516"/>
    </row>
    <row r="118" spans="2:21" s="4" customFormat="1" ht="55.5" outlineLevel="1" x14ac:dyDescent="0.35">
      <c r="B118" s="219" t="s">
        <v>259</v>
      </c>
      <c r="C118" s="483">
        <f>F118/$F$117*$C$117</f>
        <v>5.000000000000001E-3</v>
      </c>
      <c r="D118" s="285"/>
      <c r="E118" s="286"/>
      <c r="F118" s="540">
        <v>3</v>
      </c>
      <c r="G118" s="327"/>
      <c r="H118" s="441">
        <f>SUM(H119:H120)</f>
        <v>3</v>
      </c>
      <c r="I118" s="224"/>
      <c r="J118" s="217" t="s">
        <v>260</v>
      </c>
      <c r="K118" s="107" t="s">
        <v>29</v>
      </c>
      <c r="L118" s="107" t="s">
        <v>29</v>
      </c>
      <c r="M118" s="225"/>
      <c r="N118" s="225"/>
      <c r="O118" s="214"/>
      <c r="P118" s="178" t="s">
        <v>118</v>
      </c>
      <c r="Q118" s="511" t="s">
        <v>261</v>
      </c>
      <c r="R118" s="156" t="s">
        <v>262</v>
      </c>
      <c r="S118" s="517" t="s">
        <v>263</v>
      </c>
      <c r="T118" s="518" t="s">
        <v>264</v>
      </c>
      <c r="U118" s="435"/>
    </row>
    <row r="119" spans="2:21" s="4" customFormat="1" ht="29" outlineLevel="1" x14ac:dyDescent="0.35">
      <c r="B119" s="137" t="s">
        <v>265</v>
      </c>
      <c r="C119" s="484">
        <f>H119/$H$118*$C$118</f>
        <v>1.666666666666667E-3</v>
      </c>
      <c r="D119" s="328"/>
      <c r="E119" s="298"/>
      <c r="F119" s="326"/>
      <c r="G119" s="329"/>
      <c r="H119" s="324">
        <v>1</v>
      </c>
      <c r="I119" s="139"/>
      <c r="J119" s="66"/>
      <c r="K119" s="246"/>
      <c r="L119" s="31"/>
      <c r="M119" s="33" t="s">
        <v>266</v>
      </c>
      <c r="N119" s="33" t="s">
        <v>267</v>
      </c>
      <c r="O119" s="68" t="s">
        <v>103</v>
      </c>
      <c r="P119" s="178" t="s">
        <v>118</v>
      </c>
      <c r="Q119" s="515"/>
      <c r="R119" s="516"/>
      <c r="S119" s="515"/>
      <c r="T119" s="516"/>
    </row>
    <row r="120" spans="2:21" s="4" customFormat="1" ht="29" outlineLevel="1" x14ac:dyDescent="0.35">
      <c r="B120" s="137" t="s">
        <v>268</v>
      </c>
      <c r="C120" s="484">
        <f>H120/$H$118*$C$118</f>
        <v>3.333333333333334E-3</v>
      </c>
      <c r="D120" s="328"/>
      <c r="E120" s="298"/>
      <c r="F120" s="326"/>
      <c r="G120" s="329"/>
      <c r="H120" s="324">
        <v>2</v>
      </c>
      <c r="I120" s="139"/>
      <c r="J120" s="66"/>
      <c r="K120" s="246"/>
      <c r="L120" s="31"/>
      <c r="M120" s="33" t="s">
        <v>269</v>
      </c>
      <c r="N120" s="33" t="s">
        <v>270</v>
      </c>
      <c r="O120" s="68" t="s">
        <v>103</v>
      </c>
      <c r="P120" s="178" t="s">
        <v>118</v>
      </c>
      <c r="Q120" s="515"/>
      <c r="R120" s="516"/>
      <c r="S120" s="515"/>
      <c r="T120" s="516"/>
    </row>
    <row r="121" spans="2:21" s="4" customFormat="1" ht="37" outlineLevel="1" x14ac:dyDescent="0.35">
      <c r="B121" s="219" t="s">
        <v>271</v>
      </c>
      <c r="C121" s="483">
        <f>F121/$F$117*$C$117</f>
        <v>5.000000000000001E-3</v>
      </c>
      <c r="D121" s="285"/>
      <c r="E121" s="286"/>
      <c r="F121" s="325">
        <v>3</v>
      </c>
      <c r="G121" s="327"/>
      <c r="H121" s="441">
        <f>SUM(H122:H123)</f>
        <v>3</v>
      </c>
      <c r="I121" s="224"/>
      <c r="J121" s="217" t="s">
        <v>272</v>
      </c>
      <c r="K121" s="107" t="s">
        <v>29</v>
      </c>
      <c r="L121" s="107" t="s">
        <v>29</v>
      </c>
      <c r="M121" s="225"/>
      <c r="N121" s="213"/>
      <c r="O121" s="214"/>
      <c r="P121" s="154"/>
      <c r="Q121" s="515"/>
      <c r="R121" s="516"/>
      <c r="S121" s="515"/>
      <c r="T121" s="516"/>
    </row>
    <row r="122" spans="2:21" s="4" customFormat="1" ht="55.5" outlineLevel="1" x14ac:dyDescent="0.35">
      <c r="B122" s="137" t="s">
        <v>273</v>
      </c>
      <c r="C122" s="484">
        <f>H122/$H$121*$C$121</f>
        <v>1.666666666666667E-3</v>
      </c>
      <c r="D122" s="328"/>
      <c r="E122" s="298"/>
      <c r="F122" s="326"/>
      <c r="G122" s="329"/>
      <c r="H122" s="324">
        <v>1</v>
      </c>
      <c r="I122" s="139"/>
      <c r="J122" s="66"/>
      <c r="K122" s="246"/>
      <c r="L122" s="31"/>
      <c r="M122" s="33" t="s">
        <v>274</v>
      </c>
      <c r="N122" s="74" t="s">
        <v>275</v>
      </c>
      <c r="O122" s="68" t="s">
        <v>276</v>
      </c>
      <c r="P122" s="154"/>
      <c r="Q122" s="515"/>
      <c r="R122" s="516"/>
      <c r="S122" s="515"/>
      <c r="T122" s="516"/>
    </row>
    <row r="123" spans="2:21" s="4" customFormat="1" ht="37" outlineLevel="1" x14ac:dyDescent="0.35">
      <c r="B123" s="137" t="s">
        <v>277</v>
      </c>
      <c r="C123" s="484">
        <f>H123/$H$121*$C$121</f>
        <v>3.333333333333334E-3</v>
      </c>
      <c r="D123" s="328"/>
      <c r="E123" s="298"/>
      <c r="F123" s="326"/>
      <c r="G123" s="329"/>
      <c r="H123" s="324">
        <v>2</v>
      </c>
      <c r="I123" s="139"/>
      <c r="J123" s="66"/>
      <c r="K123" s="246"/>
      <c r="L123" s="31"/>
      <c r="M123" s="33" t="s">
        <v>278</v>
      </c>
      <c r="N123" s="74" t="s">
        <v>279</v>
      </c>
      <c r="O123" s="68" t="s">
        <v>215</v>
      </c>
      <c r="P123" s="154"/>
      <c r="Q123" s="515"/>
      <c r="R123" s="516"/>
      <c r="S123" s="515"/>
      <c r="T123" s="516"/>
    </row>
    <row r="124" spans="2:21" s="4" customFormat="1" ht="37" outlineLevel="1" x14ac:dyDescent="0.35">
      <c r="B124" s="219" t="s">
        <v>280</v>
      </c>
      <c r="C124" s="483">
        <f>F124/$F$117*$C$117</f>
        <v>5.000000000000001E-3</v>
      </c>
      <c r="D124" s="285"/>
      <c r="E124" s="286"/>
      <c r="F124" s="540">
        <v>3</v>
      </c>
      <c r="G124" s="327"/>
      <c r="H124" s="441">
        <f>SUM(H125:H126)</f>
        <v>3</v>
      </c>
      <c r="I124" s="224"/>
      <c r="J124" s="217" t="s">
        <v>281</v>
      </c>
      <c r="K124" s="107" t="s">
        <v>29</v>
      </c>
      <c r="L124" s="107" t="s">
        <v>29</v>
      </c>
      <c r="M124" s="225"/>
      <c r="N124" s="225"/>
      <c r="O124" s="214"/>
      <c r="P124" s="154"/>
      <c r="Q124" s="515"/>
      <c r="R124" s="516"/>
      <c r="S124" s="515"/>
      <c r="T124" s="516"/>
    </row>
    <row r="125" spans="2:21" s="4" customFormat="1" ht="29" outlineLevel="1" x14ac:dyDescent="0.35">
      <c r="B125" s="137" t="s">
        <v>282</v>
      </c>
      <c r="C125" s="484">
        <f>H125/$H$124*$C$124</f>
        <v>1.666666666666667E-3</v>
      </c>
      <c r="D125" s="328"/>
      <c r="E125" s="298"/>
      <c r="F125" s="541"/>
      <c r="G125" s="329"/>
      <c r="H125" s="324">
        <v>1</v>
      </c>
      <c r="I125" s="139"/>
      <c r="J125" s="66"/>
      <c r="K125" s="246"/>
      <c r="L125" s="31"/>
      <c r="M125" s="33" t="s">
        <v>266</v>
      </c>
      <c r="N125" s="33" t="s">
        <v>267</v>
      </c>
      <c r="O125" s="68" t="s">
        <v>103</v>
      </c>
      <c r="P125" s="178" t="s">
        <v>118</v>
      </c>
      <c r="Q125" s="515"/>
      <c r="R125" s="516"/>
      <c r="S125" s="515"/>
      <c r="T125" s="516"/>
    </row>
    <row r="126" spans="2:21" s="4" customFormat="1" ht="29" outlineLevel="1" x14ac:dyDescent="0.35">
      <c r="B126" s="137" t="s">
        <v>283</v>
      </c>
      <c r="C126" s="484">
        <f>H126/$H$124*$C$124</f>
        <v>3.333333333333334E-3</v>
      </c>
      <c r="D126" s="328"/>
      <c r="E126" s="298"/>
      <c r="F126" s="541"/>
      <c r="G126" s="329"/>
      <c r="H126" s="324">
        <v>2</v>
      </c>
      <c r="I126" s="139"/>
      <c r="J126" s="66"/>
      <c r="K126" s="246"/>
      <c r="L126" s="31"/>
      <c r="M126" s="33" t="s">
        <v>269</v>
      </c>
      <c r="N126" s="33" t="s">
        <v>270</v>
      </c>
      <c r="O126" s="68" t="s">
        <v>103</v>
      </c>
      <c r="P126" s="178" t="s">
        <v>118</v>
      </c>
      <c r="Q126" s="515"/>
      <c r="R126" s="516"/>
      <c r="S126" s="515"/>
      <c r="T126" s="516"/>
    </row>
    <row r="127" spans="2:21" s="4" customFormat="1" ht="37" outlineLevel="1" x14ac:dyDescent="0.35">
      <c r="B127" s="219" t="s">
        <v>284</v>
      </c>
      <c r="C127" s="483">
        <f>F127/$F$117*$C$117</f>
        <v>3.3333333333333335E-3</v>
      </c>
      <c r="D127" s="285"/>
      <c r="E127" s="286"/>
      <c r="F127" s="540">
        <v>2</v>
      </c>
      <c r="G127" s="327"/>
      <c r="H127" s="441">
        <f>SUM(H128:H129)</f>
        <v>3</v>
      </c>
      <c r="I127" s="224"/>
      <c r="J127" s="217" t="s">
        <v>285</v>
      </c>
      <c r="K127" s="35" t="s">
        <v>143</v>
      </c>
      <c r="L127" s="34" t="s">
        <v>166</v>
      </c>
      <c r="M127" s="225"/>
      <c r="N127" s="225"/>
      <c r="O127" s="214"/>
      <c r="P127" s="154"/>
      <c r="Q127" s="515"/>
      <c r="R127" s="516"/>
      <c r="S127" s="517" t="s">
        <v>286</v>
      </c>
      <c r="T127" s="518" t="s">
        <v>264</v>
      </c>
    </row>
    <row r="128" spans="2:21" s="4" customFormat="1" ht="37" outlineLevel="1" x14ac:dyDescent="0.35">
      <c r="B128" s="137" t="s">
        <v>287</v>
      </c>
      <c r="C128" s="484">
        <f>H128/$H$127*$C$127</f>
        <v>1.1111111111111111E-3</v>
      </c>
      <c r="D128" s="328"/>
      <c r="E128" s="298"/>
      <c r="F128" s="541"/>
      <c r="G128" s="329"/>
      <c r="H128" s="324">
        <v>1</v>
      </c>
      <c r="I128" s="139"/>
      <c r="J128" s="66"/>
      <c r="K128" s="246"/>
      <c r="L128" s="31"/>
      <c r="M128" s="33" t="s">
        <v>266</v>
      </c>
      <c r="N128" s="33" t="s">
        <v>267</v>
      </c>
      <c r="O128" s="68" t="s">
        <v>103</v>
      </c>
      <c r="P128" s="178" t="s">
        <v>118</v>
      </c>
      <c r="Q128" s="515"/>
      <c r="R128" s="516"/>
      <c r="S128" s="515"/>
      <c r="T128" s="518" t="s">
        <v>264</v>
      </c>
    </row>
    <row r="129" spans="2:21" s="4" customFormat="1" ht="37" outlineLevel="1" x14ac:dyDescent="0.35">
      <c r="B129" s="137" t="s">
        <v>288</v>
      </c>
      <c r="C129" s="484">
        <f>H129/$H$127*$C$127</f>
        <v>2.2222222222222222E-3</v>
      </c>
      <c r="D129" s="328"/>
      <c r="E129" s="298"/>
      <c r="F129" s="541"/>
      <c r="G129" s="329"/>
      <c r="H129" s="324">
        <v>2</v>
      </c>
      <c r="I129" s="139"/>
      <c r="J129" s="66"/>
      <c r="K129" s="246"/>
      <c r="L129" s="31"/>
      <c r="M129" s="33" t="s">
        <v>269</v>
      </c>
      <c r="N129" s="33" t="s">
        <v>270</v>
      </c>
      <c r="O129" s="68" t="s">
        <v>103</v>
      </c>
      <c r="P129" s="178" t="s">
        <v>118</v>
      </c>
      <c r="Q129" s="515"/>
      <c r="R129" s="516"/>
      <c r="S129" s="515"/>
      <c r="T129" s="518" t="s">
        <v>264</v>
      </c>
    </row>
    <row r="130" spans="2:21" s="4" customFormat="1" ht="37" outlineLevel="1" x14ac:dyDescent="0.35">
      <c r="B130" s="219" t="s">
        <v>289</v>
      </c>
      <c r="C130" s="483">
        <f>F130/$F$117*$C$117</f>
        <v>3.3333333333333335E-3</v>
      </c>
      <c r="D130" s="285"/>
      <c r="E130" s="286"/>
      <c r="F130" s="540">
        <v>2</v>
      </c>
      <c r="G130" s="327"/>
      <c r="H130" s="441">
        <f>SUM(H131:H132)</f>
        <v>3</v>
      </c>
      <c r="I130" s="224"/>
      <c r="J130" s="217" t="s">
        <v>290</v>
      </c>
      <c r="K130" s="35" t="s">
        <v>143</v>
      </c>
      <c r="L130" s="34" t="s">
        <v>166</v>
      </c>
      <c r="M130" s="225"/>
      <c r="N130" s="225"/>
      <c r="O130" s="214"/>
      <c r="P130" s="154"/>
      <c r="Q130" s="515"/>
      <c r="R130" s="516"/>
      <c r="S130" s="517" t="s">
        <v>286</v>
      </c>
      <c r="T130" s="518" t="s">
        <v>264</v>
      </c>
    </row>
    <row r="131" spans="2:21" s="4" customFormat="1" ht="29" outlineLevel="1" x14ac:dyDescent="0.35">
      <c r="B131" s="137" t="s">
        <v>291</v>
      </c>
      <c r="C131" s="484">
        <f>H131/$H$130*$C$130</f>
        <v>1.1111111111111111E-3</v>
      </c>
      <c r="D131" s="328"/>
      <c r="E131" s="298"/>
      <c r="F131" s="326"/>
      <c r="G131" s="329"/>
      <c r="H131" s="324">
        <v>1</v>
      </c>
      <c r="I131" s="139"/>
      <c r="J131" s="66"/>
      <c r="K131" s="246"/>
      <c r="L131" s="31"/>
      <c r="M131" s="33" t="s">
        <v>266</v>
      </c>
      <c r="N131" s="33" t="s">
        <v>267</v>
      </c>
      <c r="O131" s="68" t="s">
        <v>103</v>
      </c>
      <c r="P131" s="178" t="s">
        <v>118</v>
      </c>
      <c r="Q131" s="515"/>
      <c r="R131" s="516"/>
      <c r="S131" s="515"/>
      <c r="T131" s="516"/>
    </row>
    <row r="132" spans="2:21" s="4" customFormat="1" ht="29" outlineLevel="1" x14ac:dyDescent="0.35">
      <c r="B132" s="137" t="s">
        <v>292</v>
      </c>
      <c r="C132" s="484">
        <f>H132/$H$130*$C$130</f>
        <v>2.2222222222222222E-3</v>
      </c>
      <c r="D132" s="328"/>
      <c r="E132" s="298"/>
      <c r="F132" s="326"/>
      <c r="G132" s="329"/>
      <c r="H132" s="324">
        <v>2</v>
      </c>
      <c r="I132" s="139"/>
      <c r="J132" s="66"/>
      <c r="K132" s="246"/>
      <c r="L132" s="31"/>
      <c r="M132" s="33" t="s">
        <v>269</v>
      </c>
      <c r="N132" s="33" t="s">
        <v>270</v>
      </c>
      <c r="O132" s="68" t="s">
        <v>103</v>
      </c>
      <c r="P132" s="178" t="s">
        <v>118</v>
      </c>
      <c r="Q132" s="515"/>
      <c r="R132" s="516"/>
      <c r="S132" s="515"/>
      <c r="T132" s="516"/>
    </row>
    <row r="133" spans="2:21" s="4" customFormat="1" ht="37" outlineLevel="1" x14ac:dyDescent="0.35">
      <c r="B133" s="219" t="s">
        <v>293</v>
      </c>
      <c r="C133" s="483">
        <f>F133/$F$117*$C$117</f>
        <v>1.6666666666666668E-3</v>
      </c>
      <c r="D133" s="285"/>
      <c r="E133" s="286"/>
      <c r="F133" s="325">
        <v>1</v>
      </c>
      <c r="G133" s="327"/>
      <c r="H133" s="441">
        <f>SUM(H134:H135)</f>
        <v>3</v>
      </c>
      <c r="I133" s="224"/>
      <c r="J133" s="217" t="s">
        <v>294</v>
      </c>
      <c r="K133" s="37" t="s">
        <v>295</v>
      </c>
      <c r="L133" s="36" t="s">
        <v>143</v>
      </c>
      <c r="M133" s="225"/>
      <c r="N133" s="225"/>
      <c r="O133" s="214"/>
      <c r="P133" s="154"/>
      <c r="Q133" s="515"/>
      <c r="R133" s="516"/>
      <c r="S133" s="515"/>
      <c r="T133" s="516"/>
    </row>
    <row r="134" spans="2:21" s="4" customFormat="1" ht="29" outlineLevel="1" x14ac:dyDescent="0.35">
      <c r="B134" s="137" t="s">
        <v>296</v>
      </c>
      <c r="C134" s="484">
        <f>H134/$H$133*$C$133</f>
        <v>5.5555555555555556E-4</v>
      </c>
      <c r="D134" s="328"/>
      <c r="E134" s="298"/>
      <c r="F134" s="326"/>
      <c r="G134" s="329"/>
      <c r="H134" s="324">
        <v>1</v>
      </c>
      <c r="I134" s="139"/>
      <c r="J134" s="66"/>
      <c r="K134" s="246"/>
      <c r="L134" s="31"/>
      <c r="M134" s="33" t="s">
        <v>266</v>
      </c>
      <c r="N134" s="33" t="s">
        <v>267</v>
      </c>
      <c r="O134" s="68" t="s">
        <v>103</v>
      </c>
      <c r="P134" s="178" t="s">
        <v>118</v>
      </c>
      <c r="Q134" s="515"/>
      <c r="R134" s="516"/>
      <c r="S134" s="515"/>
      <c r="T134" s="516"/>
    </row>
    <row r="135" spans="2:21" s="4" customFormat="1" ht="29" outlineLevel="1" x14ac:dyDescent="0.35">
      <c r="B135" s="137" t="s">
        <v>297</v>
      </c>
      <c r="C135" s="484">
        <f>H135/$H$133*$C$133</f>
        <v>1.1111111111111111E-3</v>
      </c>
      <c r="D135" s="328"/>
      <c r="E135" s="298"/>
      <c r="F135" s="326"/>
      <c r="G135" s="329"/>
      <c r="H135" s="324">
        <v>2</v>
      </c>
      <c r="I135" s="139"/>
      <c r="J135" s="66"/>
      <c r="K135" s="246"/>
      <c r="L135" s="31"/>
      <c r="M135" s="33" t="s">
        <v>269</v>
      </c>
      <c r="N135" s="33" t="s">
        <v>270</v>
      </c>
      <c r="O135" s="68" t="s">
        <v>103</v>
      </c>
      <c r="P135" s="178" t="s">
        <v>118</v>
      </c>
      <c r="Q135" s="515"/>
      <c r="R135" s="516"/>
      <c r="S135" s="515"/>
      <c r="T135" s="516"/>
    </row>
    <row r="136" spans="2:21" s="4" customFormat="1" ht="37" outlineLevel="1" x14ac:dyDescent="0.35">
      <c r="B136" s="219" t="s">
        <v>298</v>
      </c>
      <c r="C136" s="483">
        <f>F136/$F$117*$C$117</f>
        <v>1.6666666666666668E-3</v>
      </c>
      <c r="D136" s="285"/>
      <c r="E136" s="286"/>
      <c r="F136" s="325">
        <v>1</v>
      </c>
      <c r="G136" s="327"/>
      <c r="H136" s="441">
        <f>SUM(H137:H138)</f>
        <v>3</v>
      </c>
      <c r="I136" s="224"/>
      <c r="J136" s="217" t="s">
        <v>299</v>
      </c>
      <c r="K136" s="37" t="s">
        <v>295</v>
      </c>
      <c r="L136" s="37" t="s">
        <v>295</v>
      </c>
      <c r="M136" s="225"/>
      <c r="N136" s="225"/>
      <c r="O136" s="214"/>
      <c r="P136" s="154"/>
      <c r="Q136" s="515"/>
      <c r="R136" s="516"/>
      <c r="S136" s="515"/>
      <c r="T136" s="516"/>
    </row>
    <row r="137" spans="2:21" s="4" customFormat="1" ht="29" outlineLevel="1" x14ac:dyDescent="0.35">
      <c r="B137" s="137" t="s">
        <v>300</v>
      </c>
      <c r="C137" s="484">
        <f>H137/$H$136*$C$136</f>
        <v>5.5555555555555556E-4</v>
      </c>
      <c r="D137" s="328"/>
      <c r="E137" s="298"/>
      <c r="F137" s="326"/>
      <c r="G137" s="329"/>
      <c r="H137" s="324">
        <v>1</v>
      </c>
      <c r="I137" s="139"/>
      <c r="J137" s="66"/>
      <c r="K137" s="246"/>
      <c r="L137" s="31"/>
      <c r="M137" s="33" t="s">
        <v>266</v>
      </c>
      <c r="N137" s="33" t="s">
        <v>267</v>
      </c>
      <c r="O137" s="68" t="s">
        <v>103</v>
      </c>
      <c r="P137" s="178" t="s">
        <v>118</v>
      </c>
      <c r="Q137" s="515"/>
      <c r="R137" s="516"/>
      <c r="S137" s="515"/>
      <c r="T137" s="516"/>
    </row>
    <row r="138" spans="2:21" s="4" customFormat="1" ht="29" outlineLevel="1" x14ac:dyDescent="0.35">
      <c r="B138" s="137" t="s">
        <v>301</v>
      </c>
      <c r="C138" s="484">
        <f>H138/$H$136*$C$136</f>
        <v>1.1111111111111111E-3</v>
      </c>
      <c r="D138" s="328"/>
      <c r="E138" s="298"/>
      <c r="F138" s="326"/>
      <c r="G138" s="329"/>
      <c r="H138" s="324">
        <v>2</v>
      </c>
      <c r="I138" s="139"/>
      <c r="J138" s="66"/>
      <c r="K138" s="246"/>
      <c r="L138" s="31"/>
      <c r="M138" s="33" t="s">
        <v>269</v>
      </c>
      <c r="N138" s="33" t="s">
        <v>270</v>
      </c>
      <c r="O138" s="68" t="s">
        <v>103</v>
      </c>
      <c r="P138" s="178" t="s">
        <v>118</v>
      </c>
      <c r="Q138" s="515"/>
      <c r="R138" s="516"/>
      <c r="S138" s="515"/>
      <c r="T138" s="516"/>
    </row>
    <row r="139" spans="2:21" s="4" customFormat="1" ht="111" outlineLevel="1" x14ac:dyDescent="0.35">
      <c r="B139" s="72" t="s">
        <v>302</v>
      </c>
      <c r="C139" s="482">
        <f>E139/$E$116*$C$116</f>
        <v>0.05</v>
      </c>
      <c r="D139" s="319"/>
      <c r="E139" s="267">
        <v>2</v>
      </c>
      <c r="F139" s="442">
        <f>SUM(F140:F157)</f>
        <v>13</v>
      </c>
      <c r="G139" s="267"/>
      <c r="H139" s="268"/>
      <c r="I139" s="593" t="s">
        <v>303</v>
      </c>
      <c r="J139" s="594"/>
      <c r="K139" s="18"/>
      <c r="L139" s="18"/>
      <c r="M139" s="26"/>
      <c r="N139" s="27"/>
      <c r="O139" s="86"/>
      <c r="P139" s="173" t="s">
        <v>304</v>
      </c>
      <c r="Q139" s="511" t="s">
        <v>305</v>
      </c>
      <c r="R139" s="156" t="s">
        <v>306</v>
      </c>
      <c r="S139" s="515"/>
      <c r="T139" s="516"/>
    </row>
    <row r="140" spans="2:21" s="4" customFormat="1" ht="92.5" outlineLevel="1" x14ac:dyDescent="0.35">
      <c r="B140" s="219" t="s">
        <v>307</v>
      </c>
      <c r="C140" s="483">
        <f>F140/$F$139*$C$139</f>
        <v>1.1538461538461539E-2</v>
      </c>
      <c r="D140" s="285"/>
      <c r="E140" s="286"/>
      <c r="F140" s="325">
        <v>3</v>
      </c>
      <c r="G140" s="327"/>
      <c r="H140" s="441">
        <f>SUM(H141:H142)</f>
        <v>3</v>
      </c>
      <c r="I140" s="224"/>
      <c r="J140" s="217" t="s">
        <v>308</v>
      </c>
      <c r="K140" s="107" t="s">
        <v>29</v>
      </c>
      <c r="L140" s="107" t="s">
        <v>29</v>
      </c>
      <c r="M140" s="225"/>
      <c r="N140" s="213"/>
      <c r="O140" s="214"/>
      <c r="P140" s="176" t="s">
        <v>309</v>
      </c>
      <c r="Q140" s="511" t="s">
        <v>309</v>
      </c>
      <c r="R140" s="519" t="s">
        <v>310</v>
      </c>
      <c r="S140" s="515"/>
      <c r="T140" s="516"/>
    </row>
    <row r="141" spans="2:21" s="4" customFormat="1" ht="55.5" outlineLevel="1" x14ac:dyDescent="0.35">
      <c r="B141" s="137" t="s">
        <v>311</v>
      </c>
      <c r="C141" s="484">
        <f>H141/$H$140*$C$140</f>
        <v>3.8461538461538464E-3</v>
      </c>
      <c r="D141" s="328"/>
      <c r="E141" s="298"/>
      <c r="F141" s="326"/>
      <c r="G141" s="329"/>
      <c r="H141" s="324">
        <v>1</v>
      </c>
      <c r="I141" s="139"/>
      <c r="J141" s="66"/>
      <c r="K141" s="246"/>
      <c r="L141" s="31"/>
      <c r="M141" s="33" t="s">
        <v>274</v>
      </c>
      <c r="N141" s="74" t="s">
        <v>275</v>
      </c>
      <c r="O141" s="68" t="s">
        <v>276</v>
      </c>
      <c r="P141" s="154"/>
      <c r="Q141" s="515"/>
      <c r="R141" s="516"/>
      <c r="S141" s="515"/>
      <c r="T141" s="516"/>
    </row>
    <row r="142" spans="2:21" s="4" customFormat="1" ht="37" outlineLevel="1" x14ac:dyDescent="0.35">
      <c r="B142" s="137" t="s">
        <v>312</v>
      </c>
      <c r="C142" s="484">
        <f>H142/$H$140*$C$140</f>
        <v>7.6923076923076927E-3</v>
      </c>
      <c r="D142" s="328"/>
      <c r="E142" s="298"/>
      <c r="F142" s="326"/>
      <c r="G142" s="329"/>
      <c r="H142" s="324">
        <v>2</v>
      </c>
      <c r="I142" s="139"/>
      <c r="J142" s="66"/>
      <c r="K142" s="246"/>
      <c r="L142" s="31"/>
      <c r="M142" s="33" t="s">
        <v>278</v>
      </c>
      <c r="N142" s="74" t="s">
        <v>279</v>
      </c>
      <c r="O142" s="68" t="s">
        <v>215</v>
      </c>
      <c r="P142" s="154"/>
      <c r="Q142" s="515"/>
      <c r="R142" s="516"/>
      <c r="S142" s="515"/>
      <c r="T142" s="516"/>
      <c r="U142" s="435"/>
    </row>
    <row r="143" spans="2:21" s="4" customFormat="1" outlineLevel="1" x14ac:dyDescent="0.35">
      <c r="B143" s="219" t="s">
        <v>313</v>
      </c>
      <c r="C143" s="483">
        <f>F143/$F$139*$C$139</f>
        <v>1.1538461538461539E-2</v>
      </c>
      <c r="D143" s="285"/>
      <c r="E143" s="286"/>
      <c r="F143" s="540">
        <v>3</v>
      </c>
      <c r="G143" s="327"/>
      <c r="H143" s="441">
        <f>SUM(H144:H145)</f>
        <v>3</v>
      </c>
      <c r="I143" s="224"/>
      <c r="J143" s="217" t="s">
        <v>314</v>
      </c>
      <c r="K143" s="34" t="s">
        <v>166</v>
      </c>
      <c r="L143" s="107" t="s">
        <v>29</v>
      </c>
      <c r="M143" s="225"/>
      <c r="N143" s="225"/>
      <c r="O143" s="218"/>
      <c r="P143" s="563" t="s">
        <v>315</v>
      </c>
      <c r="Q143" s="560" t="s">
        <v>316</v>
      </c>
      <c r="R143" s="561" t="s">
        <v>317</v>
      </c>
      <c r="S143" s="515"/>
      <c r="T143" s="516"/>
      <c r="U143" s="435"/>
    </row>
    <row r="144" spans="2:21" s="4" customFormat="1" outlineLevel="1" x14ac:dyDescent="0.35">
      <c r="B144" s="137" t="s">
        <v>318</v>
      </c>
      <c r="C144" s="484">
        <f>H144/$H$143*$C$143</f>
        <v>3.8461538461538464E-3</v>
      </c>
      <c r="D144" s="328"/>
      <c r="E144" s="298"/>
      <c r="F144" s="326"/>
      <c r="G144" s="329"/>
      <c r="H144" s="324">
        <v>1</v>
      </c>
      <c r="I144" s="139"/>
      <c r="J144" s="66"/>
      <c r="K144" s="246"/>
      <c r="L144" s="31"/>
      <c r="M144" s="33" t="s">
        <v>266</v>
      </c>
      <c r="N144" s="33" t="s">
        <v>267</v>
      </c>
      <c r="O144" s="68" t="s">
        <v>103</v>
      </c>
      <c r="P144" s="563"/>
      <c r="Q144" s="560"/>
      <c r="R144" s="561"/>
      <c r="S144" s="515"/>
      <c r="T144" s="516"/>
      <c r="U144" s="435"/>
    </row>
    <row r="145" spans="2:21" s="4" customFormat="1" outlineLevel="1" x14ac:dyDescent="0.35">
      <c r="B145" s="137" t="s">
        <v>319</v>
      </c>
      <c r="C145" s="484">
        <f>H145/$H$143*$C$143</f>
        <v>7.6923076923076927E-3</v>
      </c>
      <c r="D145" s="328"/>
      <c r="E145" s="298"/>
      <c r="F145" s="326"/>
      <c r="G145" s="329"/>
      <c r="H145" s="324">
        <v>2</v>
      </c>
      <c r="I145" s="139"/>
      <c r="J145" s="66"/>
      <c r="K145" s="246"/>
      <c r="L145" s="31"/>
      <c r="M145" s="33" t="s">
        <v>269</v>
      </c>
      <c r="N145" s="33" t="s">
        <v>270</v>
      </c>
      <c r="O145" s="68" t="s">
        <v>103</v>
      </c>
      <c r="P145" s="563"/>
      <c r="Q145" s="560"/>
      <c r="R145" s="561"/>
      <c r="S145" s="515"/>
      <c r="T145" s="516"/>
      <c r="U145" s="435"/>
    </row>
    <row r="146" spans="2:21" s="4" customFormat="1" ht="55.5" outlineLevel="1" x14ac:dyDescent="0.35">
      <c r="B146" s="219" t="s">
        <v>320</v>
      </c>
      <c r="C146" s="483">
        <f>F146/$F$139*$C$139</f>
        <v>1.1538461538461539E-2</v>
      </c>
      <c r="D146" s="285"/>
      <c r="E146" s="286"/>
      <c r="F146" s="540">
        <v>3</v>
      </c>
      <c r="G146" s="327"/>
      <c r="H146" s="441">
        <f>SUM(H147:H148)</f>
        <v>3</v>
      </c>
      <c r="I146" s="224"/>
      <c r="J146" s="217" t="s">
        <v>321</v>
      </c>
      <c r="K146" s="107" t="s">
        <v>29</v>
      </c>
      <c r="L146" s="107" t="s">
        <v>29</v>
      </c>
      <c r="M146" s="225"/>
      <c r="N146" s="225"/>
      <c r="O146" s="218"/>
      <c r="P146" s="563"/>
      <c r="Q146" s="560"/>
      <c r="R146" s="561"/>
      <c r="S146" s="517" t="s">
        <v>322</v>
      </c>
      <c r="T146" s="518" t="s">
        <v>323</v>
      </c>
      <c r="U146" s="435"/>
    </row>
    <row r="147" spans="2:21" s="4" customFormat="1" outlineLevel="1" x14ac:dyDescent="0.35">
      <c r="B147" s="137" t="s">
        <v>324</v>
      </c>
      <c r="C147" s="484">
        <f>H147/$H$146*$C$146</f>
        <v>3.8461538461538464E-3</v>
      </c>
      <c r="D147" s="328"/>
      <c r="E147" s="298"/>
      <c r="F147" s="326"/>
      <c r="G147" s="329"/>
      <c r="H147" s="324">
        <v>1</v>
      </c>
      <c r="I147" s="139"/>
      <c r="J147" s="66"/>
      <c r="K147" s="246"/>
      <c r="L147" s="31"/>
      <c r="M147" s="33" t="s">
        <v>266</v>
      </c>
      <c r="N147" s="33" t="s">
        <v>267</v>
      </c>
      <c r="O147" s="68" t="s">
        <v>103</v>
      </c>
      <c r="P147" s="563"/>
      <c r="Q147" s="560"/>
      <c r="R147" s="562"/>
      <c r="S147" s="515"/>
      <c r="T147" s="516"/>
      <c r="U147" s="435"/>
    </row>
    <row r="148" spans="2:21" s="4" customFormat="1" outlineLevel="1" x14ac:dyDescent="0.35">
      <c r="B148" s="137" t="s">
        <v>325</v>
      </c>
      <c r="C148" s="484">
        <f>H148/$H$146*$C$146</f>
        <v>7.6923076923076927E-3</v>
      </c>
      <c r="D148" s="328"/>
      <c r="E148" s="298"/>
      <c r="F148" s="326"/>
      <c r="G148" s="329"/>
      <c r="H148" s="324">
        <v>2</v>
      </c>
      <c r="I148" s="139"/>
      <c r="J148" s="66"/>
      <c r="K148" s="246"/>
      <c r="L148" s="31"/>
      <c r="M148" s="33" t="s">
        <v>269</v>
      </c>
      <c r="N148" s="33" t="s">
        <v>270</v>
      </c>
      <c r="O148" s="68" t="s">
        <v>103</v>
      </c>
      <c r="P148" s="563"/>
      <c r="Q148" s="515"/>
      <c r="R148" s="520"/>
      <c r="S148" s="515"/>
      <c r="T148" s="516"/>
      <c r="U148" s="435"/>
    </row>
    <row r="149" spans="2:21" s="4" customFormat="1" outlineLevel="1" x14ac:dyDescent="0.35">
      <c r="B149" s="219" t="s">
        <v>326</v>
      </c>
      <c r="C149" s="483">
        <f>F149/$F$139*$C$139</f>
        <v>7.6923076923076927E-3</v>
      </c>
      <c r="D149" s="285"/>
      <c r="E149" s="286"/>
      <c r="F149" s="439">
        <v>2</v>
      </c>
      <c r="G149" s="327"/>
      <c r="H149" s="441">
        <f>SUM(H150:H151)</f>
        <v>3</v>
      </c>
      <c r="I149" s="224"/>
      <c r="J149" s="217" t="s">
        <v>327</v>
      </c>
      <c r="K149" s="34" t="s">
        <v>166</v>
      </c>
      <c r="L149" s="34" t="s">
        <v>166</v>
      </c>
      <c r="M149" s="225"/>
      <c r="N149" s="225"/>
      <c r="O149" s="218"/>
      <c r="P149" s="563"/>
      <c r="Q149" s="515"/>
      <c r="R149" s="520"/>
      <c r="S149" s="515"/>
      <c r="T149" s="516"/>
      <c r="U149" s="435"/>
    </row>
    <row r="150" spans="2:21" s="4" customFormat="1" outlineLevel="1" x14ac:dyDescent="0.35">
      <c r="B150" s="137" t="s">
        <v>328</v>
      </c>
      <c r="C150" s="484">
        <f>H150/$H$149*$C$149</f>
        <v>2.5641025641025641E-3</v>
      </c>
      <c r="D150" s="328"/>
      <c r="E150" s="298"/>
      <c r="F150" s="326"/>
      <c r="G150" s="329"/>
      <c r="H150" s="324">
        <v>1</v>
      </c>
      <c r="I150" s="139"/>
      <c r="J150" s="66"/>
      <c r="K150" s="246"/>
      <c r="L150" s="31"/>
      <c r="M150" s="33" t="s">
        <v>266</v>
      </c>
      <c r="N150" s="33" t="s">
        <v>267</v>
      </c>
      <c r="O150" s="68" t="s">
        <v>103</v>
      </c>
      <c r="P150" s="195"/>
      <c r="Q150" s="515"/>
      <c r="R150" s="520"/>
      <c r="S150" s="515"/>
      <c r="T150" s="516"/>
      <c r="U150" s="435"/>
    </row>
    <row r="151" spans="2:21" s="4" customFormat="1" outlineLevel="1" x14ac:dyDescent="0.35">
      <c r="B151" s="137" t="s">
        <v>329</v>
      </c>
      <c r="C151" s="484">
        <f>H151/$H$149*$C$149</f>
        <v>5.1282051282051282E-3</v>
      </c>
      <c r="D151" s="328"/>
      <c r="E151" s="298"/>
      <c r="F151" s="326"/>
      <c r="G151" s="329"/>
      <c r="H151" s="324">
        <v>2</v>
      </c>
      <c r="I151" s="139"/>
      <c r="J151" s="66"/>
      <c r="K151" s="246"/>
      <c r="L151" s="31"/>
      <c r="M151" s="33" t="s">
        <v>269</v>
      </c>
      <c r="N151" s="33" t="s">
        <v>270</v>
      </c>
      <c r="O151" s="68" t="s">
        <v>103</v>
      </c>
      <c r="P151" s="195"/>
      <c r="Q151" s="515"/>
      <c r="R151" s="520"/>
      <c r="S151" s="515"/>
      <c r="T151" s="516"/>
      <c r="U151" s="435"/>
    </row>
    <row r="152" spans="2:21" s="4" customFormat="1" outlineLevel="1" x14ac:dyDescent="0.35">
      <c r="B152" s="219" t="s">
        <v>330</v>
      </c>
      <c r="C152" s="483">
        <f>F152/$F$139*$C$139</f>
        <v>3.8461538461538464E-3</v>
      </c>
      <c r="D152" s="285"/>
      <c r="E152" s="286"/>
      <c r="F152" s="325">
        <v>1</v>
      </c>
      <c r="G152" s="327"/>
      <c r="H152" s="441">
        <f>SUM(H153:H154)</f>
        <v>3</v>
      </c>
      <c r="I152" s="224"/>
      <c r="J152" s="217" t="s">
        <v>331</v>
      </c>
      <c r="K152" s="35" t="s">
        <v>143</v>
      </c>
      <c r="L152" s="35" t="s">
        <v>143</v>
      </c>
      <c r="M152" s="225"/>
      <c r="N152" s="225"/>
      <c r="O152" s="218"/>
      <c r="P152" s="154"/>
      <c r="Q152" s="515"/>
      <c r="R152" s="520"/>
      <c r="S152" s="515"/>
      <c r="T152" s="516"/>
      <c r="U152" s="435"/>
    </row>
    <row r="153" spans="2:21" s="4" customFormat="1" outlineLevel="1" x14ac:dyDescent="0.35">
      <c r="B153" s="137" t="s">
        <v>332</v>
      </c>
      <c r="C153" s="484">
        <f>H153/$H$152*$C$152</f>
        <v>1.2820512820512821E-3</v>
      </c>
      <c r="D153" s="328"/>
      <c r="E153" s="298"/>
      <c r="F153" s="326"/>
      <c r="G153" s="329"/>
      <c r="H153" s="324">
        <v>1</v>
      </c>
      <c r="I153" s="139"/>
      <c r="J153" s="66"/>
      <c r="K153" s="246"/>
      <c r="L153" s="31"/>
      <c r="M153" s="33" t="s">
        <v>266</v>
      </c>
      <c r="N153" s="33" t="s">
        <v>267</v>
      </c>
      <c r="O153" s="68" t="s">
        <v>103</v>
      </c>
      <c r="P153" s="195"/>
      <c r="Q153" s="515"/>
      <c r="R153" s="520"/>
      <c r="S153" s="515"/>
      <c r="T153" s="516"/>
      <c r="U153" s="435"/>
    </row>
    <row r="154" spans="2:21" s="4" customFormat="1" outlineLevel="1" x14ac:dyDescent="0.35">
      <c r="B154" s="137" t="s">
        <v>333</v>
      </c>
      <c r="C154" s="484">
        <f>H154/$H$152*$C$152</f>
        <v>2.5641025641025641E-3</v>
      </c>
      <c r="D154" s="328"/>
      <c r="E154" s="298"/>
      <c r="F154" s="326"/>
      <c r="G154" s="329"/>
      <c r="H154" s="324">
        <v>2</v>
      </c>
      <c r="I154" s="139"/>
      <c r="J154" s="66"/>
      <c r="K154" s="246"/>
      <c r="L154" s="31"/>
      <c r="M154" s="33" t="s">
        <v>269</v>
      </c>
      <c r="N154" s="33" t="s">
        <v>270</v>
      </c>
      <c r="O154" s="68" t="s">
        <v>103</v>
      </c>
      <c r="P154" s="195"/>
      <c r="Q154" s="515"/>
      <c r="R154" s="520"/>
      <c r="S154" s="515"/>
      <c r="T154" s="516"/>
      <c r="U154" s="435"/>
    </row>
    <row r="155" spans="2:21" s="4" customFormat="1" outlineLevel="1" x14ac:dyDescent="0.35">
      <c r="B155" s="219" t="s">
        <v>334</v>
      </c>
      <c r="C155" s="483">
        <f>F155/$F$139*$C$139</f>
        <v>3.8461538461538464E-3</v>
      </c>
      <c r="D155" s="285"/>
      <c r="E155" s="286"/>
      <c r="F155" s="325">
        <v>1</v>
      </c>
      <c r="G155" s="327"/>
      <c r="H155" s="441">
        <f>SUM(H156:H157)</f>
        <v>3</v>
      </c>
      <c r="I155" s="224"/>
      <c r="J155" s="217" t="s">
        <v>335</v>
      </c>
      <c r="K155" s="35" t="s">
        <v>143</v>
      </c>
      <c r="L155" s="34" t="s">
        <v>166</v>
      </c>
      <c r="M155" s="225"/>
      <c r="N155" s="225"/>
      <c r="O155" s="218"/>
      <c r="P155" s="154"/>
      <c r="Q155" s="515"/>
      <c r="R155" s="520"/>
      <c r="S155" s="515"/>
      <c r="T155" s="516"/>
      <c r="U155" s="435"/>
    </row>
    <row r="156" spans="2:21" s="4" customFormat="1" outlineLevel="1" x14ac:dyDescent="0.35">
      <c r="B156" s="137" t="s">
        <v>336</v>
      </c>
      <c r="C156" s="484">
        <f>H156/$H$155*$C$155</f>
        <v>1.2820512820512821E-3</v>
      </c>
      <c r="D156" s="328"/>
      <c r="E156" s="298"/>
      <c r="F156" s="326"/>
      <c r="G156" s="329"/>
      <c r="H156" s="324">
        <v>1</v>
      </c>
      <c r="I156" s="139"/>
      <c r="J156" s="66"/>
      <c r="K156" s="246"/>
      <c r="L156" s="31"/>
      <c r="M156" s="33" t="s">
        <v>266</v>
      </c>
      <c r="N156" s="33" t="s">
        <v>267</v>
      </c>
      <c r="O156" s="68" t="s">
        <v>103</v>
      </c>
      <c r="P156" s="195"/>
      <c r="Q156" s="515"/>
      <c r="R156" s="520"/>
      <c r="S156" s="515"/>
      <c r="T156" s="516"/>
      <c r="U156" s="435"/>
    </row>
    <row r="157" spans="2:21" s="4" customFormat="1" outlineLevel="1" x14ac:dyDescent="0.35">
      <c r="B157" s="137" t="s">
        <v>337</v>
      </c>
      <c r="C157" s="484">
        <f>H157/$H$155*$C$155</f>
        <v>2.5641025641025641E-3</v>
      </c>
      <c r="D157" s="328"/>
      <c r="E157" s="298"/>
      <c r="F157" s="326"/>
      <c r="G157" s="329"/>
      <c r="H157" s="324">
        <v>2</v>
      </c>
      <c r="I157" s="139"/>
      <c r="J157" s="66"/>
      <c r="K157" s="246"/>
      <c r="L157" s="31"/>
      <c r="M157" s="33" t="s">
        <v>269</v>
      </c>
      <c r="N157" s="33" t="s">
        <v>270</v>
      </c>
      <c r="O157" s="68" t="s">
        <v>103</v>
      </c>
      <c r="P157" s="195"/>
      <c r="Q157" s="515"/>
      <c r="R157" s="520"/>
      <c r="S157" s="515"/>
      <c r="T157" s="516"/>
      <c r="U157" s="435"/>
    </row>
    <row r="158" spans="2:21" s="4" customFormat="1" outlineLevel="1" x14ac:dyDescent="0.35">
      <c r="B158" s="72" t="s">
        <v>338</v>
      </c>
      <c r="C158" s="482">
        <f>E158/$E$116*$C$116</f>
        <v>2.5000000000000001E-2</v>
      </c>
      <c r="D158" s="319"/>
      <c r="E158" s="267">
        <v>1</v>
      </c>
      <c r="F158" s="442">
        <f>SUM(F159:F160)</f>
        <v>2</v>
      </c>
      <c r="G158" s="267"/>
      <c r="H158" s="268"/>
      <c r="I158" s="566" t="s">
        <v>339</v>
      </c>
      <c r="J158" s="567"/>
      <c r="K158" s="18"/>
      <c r="L158" s="18"/>
      <c r="M158" s="26"/>
      <c r="N158" s="27"/>
      <c r="O158" s="104"/>
      <c r="P158" s="154"/>
      <c r="Q158" s="515"/>
      <c r="R158" s="520"/>
      <c r="S158" s="515"/>
      <c r="T158" s="516"/>
      <c r="U158" s="435"/>
    </row>
    <row r="159" spans="2:21" s="4" customFormat="1" outlineLevel="1" x14ac:dyDescent="0.35">
      <c r="B159" s="219" t="s">
        <v>340</v>
      </c>
      <c r="C159" s="483">
        <f>F159/$F$158*$C$158</f>
        <v>1.2500000000000001E-2</v>
      </c>
      <c r="D159" s="285"/>
      <c r="E159" s="286"/>
      <c r="F159" s="325">
        <v>1</v>
      </c>
      <c r="G159" s="327"/>
      <c r="H159" s="318"/>
      <c r="I159" s="224"/>
      <c r="J159" s="233" t="s">
        <v>341</v>
      </c>
      <c r="K159" s="35" t="s">
        <v>143</v>
      </c>
      <c r="L159" s="212"/>
      <c r="M159" s="225" t="s">
        <v>342</v>
      </c>
      <c r="N159" s="213" t="s">
        <v>97</v>
      </c>
      <c r="O159" s="218" t="s">
        <v>343</v>
      </c>
      <c r="P159" s="163" t="s">
        <v>344</v>
      </c>
      <c r="Q159" s="504" t="s">
        <v>344</v>
      </c>
      <c r="R159" s="513" t="s">
        <v>345</v>
      </c>
      <c r="S159" s="515"/>
      <c r="T159" s="516"/>
      <c r="U159" s="435"/>
    </row>
    <row r="160" spans="2:21" s="4" customFormat="1" ht="37" outlineLevel="1" x14ac:dyDescent="0.35">
      <c r="B160" s="219" t="s">
        <v>346</v>
      </c>
      <c r="C160" s="483">
        <f>F160/$F$158*$C$158</f>
        <v>1.2500000000000001E-2</v>
      </c>
      <c r="D160" s="285"/>
      <c r="E160" s="286"/>
      <c r="F160" s="325">
        <v>1</v>
      </c>
      <c r="G160" s="327"/>
      <c r="H160" s="318"/>
      <c r="I160" s="224"/>
      <c r="J160" s="233" t="s">
        <v>347</v>
      </c>
      <c r="K160" s="35" t="s">
        <v>143</v>
      </c>
      <c r="L160" s="212"/>
      <c r="M160" s="225" t="s">
        <v>342</v>
      </c>
      <c r="N160" s="213" t="s">
        <v>97</v>
      </c>
      <c r="O160" s="218" t="s">
        <v>343</v>
      </c>
      <c r="P160" s="154" t="s">
        <v>348</v>
      </c>
      <c r="Q160" s="504" t="s">
        <v>348</v>
      </c>
      <c r="R160" s="513" t="s">
        <v>345</v>
      </c>
      <c r="S160" s="515"/>
      <c r="T160" s="516"/>
      <c r="U160" s="435"/>
    </row>
    <row r="161" spans="2:21" s="4" customFormat="1" outlineLevel="1" x14ac:dyDescent="0.35">
      <c r="B161" s="72" t="s">
        <v>349</v>
      </c>
      <c r="C161" s="482">
        <f>E161/$E$116*$C$116</f>
        <v>2.5000000000000001E-2</v>
      </c>
      <c r="D161" s="319"/>
      <c r="E161" s="267">
        <v>1</v>
      </c>
      <c r="F161" s="442">
        <f>SUM(F162:F165)</f>
        <v>1.5</v>
      </c>
      <c r="G161" s="267"/>
      <c r="H161" s="268"/>
      <c r="I161" s="566" t="s">
        <v>350</v>
      </c>
      <c r="J161" s="567"/>
      <c r="K161" s="18"/>
      <c r="L161" s="18"/>
      <c r="M161" s="26"/>
      <c r="N161" s="27"/>
      <c r="O161" s="104"/>
      <c r="P161" s="154"/>
      <c r="Q161" s="511"/>
      <c r="R161" s="513"/>
      <c r="S161" s="515"/>
      <c r="T161" s="516"/>
      <c r="U161" s="435"/>
    </row>
    <row r="162" spans="2:21" s="4" customFormat="1" ht="92.5" outlineLevel="1" x14ac:dyDescent="0.35">
      <c r="B162" s="232" t="s">
        <v>351</v>
      </c>
      <c r="C162" s="480">
        <f>F162/$F$161*$C$161</f>
        <v>1.6666666666666666E-2</v>
      </c>
      <c r="D162" s="315"/>
      <c r="E162" s="316"/>
      <c r="F162" s="302">
        <v>1</v>
      </c>
      <c r="G162" s="440">
        <f>SUM(G163:G164)</f>
        <v>2</v>
      </c>
      <c r="H162" s="318"/>
      <c r="I162" s="224"/>
      <c r="J162" s="217" t="s">
        <v>352</v>
      </c>
      <c r="K162" s="212"/>
      <c r="L162" s="212"/>
      <c r="M162" s="230"/>
      <c r="N162" s="225"/>
      <c r="O162" s="218"/>
      <c r="P162" s="163" t="s">
        <v>353</v>
      </c>
      <c r="Q162" s="504" t="s">
        <v>354</v>
      </c>
      <c r="R162" s="513" t="s">
        <v>355</v>
      </c>
      <c r="S162" s="515"/>
      <c r="T162" s="516"/>
      <c r="U162" s="435"/>
    </row>
    <row r="163" spans="2:21" outlineLevel="1" x14ac:dyDescent="0.35">
      <c r="B163" s="71"/>
      <c r="C163" s="481">
        <f>G163/$G$162*$C$162</f>
        <v>8.3333333333333332E-3</v>
      </c>
      <c r="D163" s="320"/>
      <c r="E163" s="321"/>
      <c r="F163" s="322"/>
      <c r="G163" s="323">
        <v>1</v>
      </c>
      <c r="H163" s="324"/>
      <c r="I163" s="139"/>
      <c r="J163" s="205" t="s">
        <v>356</v>
      </c>
      <c r="K163" s="35" t="s">
        <v>143</v>
      </c>
      <c r="L163" s="31"/>
      <c r="M163" s="33" t="s">
        <v>342</v>
      </c>
      <c r="N163" s="74" t="s">
        <v>97</v>
      </c>
      <c r="O163" s="67" t="s">
        <v>103</v>
      </c>
      <c r="Q163" s="502"/>
      <c r="S163" s="502"/>
      <c r="T163" s="503"/>
      <c r="U163" s="433"/>
    </row>
    <row r="164" spans="2:21" outlineLevel="1" x14ac:dyDescent="0.35">
      <c r="B164" s="71"/>
      <c r="C164" s="481">
        <f>G164/$G$162*$C$162</f>
        <v>8.3333333333333332E-3</v>
      </c>
      <c r="D164" s="320"/>
      <c r="E164" s="321"/>
      <c r="F164" s="322"/>
      <c r="G164" s="323">
        <v>1</v>
      </c>
      <c r="H164" s="324"/>
      <c r="I164" s="139"/>
      <c r="J164" s="205" t="s">
        <v>357</v>
      </c>
      <c r="K164" s="35" t="s">
        <v>143</v>
      </c>
      <c r="L164" s="31"/>
      <c r="M164" s="33" t="s">
        <v>342</v>
      </c>
      <c r="N164" s="74" t="s">
        <v>97</v>
      </c>
      <c r="O164" s="67" t="s">
        <v>103</v>
      </c>
      <c r="Q164" s="502"/>
      <c r="S164" s="502"/>
      <c r="T164" s="503"/>
      <c r="U164" s="433"/>
    </row>
    <row r="165" spans="2:21" s="4" customFormat="1" outlineLevel="1" x14ac:dyDescent="0.35">
      <c r="B165" s="222" t="s">
        <v>358</v>
      </c>
      <c r="C165" s="480">
        <f>F165/$F$161*$C$161</f>
        <v>8.3333333333333332E-3</v>
      </c>
      <c r="D165" s="330"/>
      <c r="E165" s="331"/>
      <c r="F165" s="325">
        <v>0.5</v>
      </c>
      <c r="G165" s="317"/>
      <c r="H165" s="318"/>
      <c r="I165" s="227"/>
      <c r="J165" s="217" t="s">
        <v>359</v>
      </c>
      <c r="K165" s="212"/>
      <c r="L165" s="212"/>
      <c r="M165" s="225" t="s">
        <v>342</v>
      </c>
      <c r="N165" s="213" t="s">
        <v>97</v>
      </c>
      <c r="O165" s="218" t="s">
        <v>103</v>
      </c>
      <c r="P165" s="154"/>
      <c r="Q165" s="515"/>
      <c r="R165" s="516"/>
      <c r="S165" s="515"/>
      <c r="T165" s="516"/>
    </row>
    <row r="166" spans="2:21" s="3" customFormat="1" ht="111" x14ac:dyDescent="0.35">
      <c r="B166" s="92" t="s">
        <v>360</v>
      </c>
      <c r="C166" s="471">
        <f>D166/$D$4</f>
        <v>6.25E-2</v>
      </c>
      <c r="D166" s="546">
        <v>1</v>
      </c>
      <c r="E166" s="447">
        <f>SUM(E167:E177)</f>
        <v>3</v>
      </c>
      <c r="F166" s="294"/>
      <c r="G166" s="293"/>
      <c r="H166" s="295"/>
      <c r="I166" s="579" t="s">
        <v>361</v>
      </c>
      <c r="J166" s="580"/>
      <c r="K166" s="17"/>
      <c r="L166" s="17"/>
      <c r="M166" s="187"/>
      <c r="N166" s="28"/>
      <c r="O166" s="132"/>
      <c r="P166" s="154"/>
      <c r="Q166" s="506"/>
      <c r="R166" s="507"/>
      <c r="S166" s="508" t="s">
        <v>362</v>
      </c>
      <c r="T166" s="521" t="s">
        <v>363</v>
      </c>
    </row>
    <row r="167" spans="2:21" s="4" customFormat="1" outlineLevel="1" x14ac:dyDescent="0.35">
      <c r="B167" s="72" t="s">
        <v>364</v>
      </c>
      <c r="C167" s="482">
        <f>E167/$E$166*$C$166</f>
        <v>2.0833333333333332E-2</v>
      </c>
      <c r="D167" s="319"/>
      <c r="E167" s="267">
        <v>1</v>
      </c>
      <c r="F167" s="442">
        <f>SUM(F168:F173)</f>
        <v>3</v>
      </c>
      <c r="G167" s="267"/>
      <c r="H167" s="268"/>
      <c r="I167" s="568" t="s">
        <v>365</v>
      </c>
      <c r="J167" s="569"/>
      <c r="K167" s="18"/>
      <c r="L167" s="18"/>
      <c r="M167" s="26"/>
      <c r="N167" s="27"/>
      <c r="O167" s="104"/>
      <c r="P167" s="154"/>
      <c r="Q167" s="515"/>
      <c r="R167" s="516"/>
      <c r="S167" s="515"/>
      <c r="T167" s="516"/>
    </row>
    <row r="168" spans="2:21" s="3" customFormat="1" outlineLevel="1" x14ac:dyDescent="0.35">
      <c r="B168" s="232" t="s">
        <v>366</v>
      </c>
      <c r="C168" s="480">
        <f>F168/$F$167*$C$167</f>
        <v>6.9444444444444441E-3</v>
      </c>
      <c r="D168" s="315"/>
      <c r="E168" s="316"/>
      <c r="F168" s="332">
        <v>1</v>
      </c>
      <c r="G168" s="440">
        <f>SUM(G169:G170)</f>
        <v>1.5</v>
      </c>
      <c r="H168" s="318"/>
      <c r="I168" s="224"/>
      <c r="J168" s="217" t="s">
        <v>367</v>
      </c>
      <c r="K168" s="212"/>
      <c r="L168" s="212"/>
      <c r="M168" s="230"/>
      <c r="N168" s="225"/>
      <c r="O168" s="218"/>
      <c r="P168" s="154"/>
      <c r="Q168" s="506"/>
      <c r="R168" s="507"/>
      <c r="S168" s="506"/>
      <c r="T168" s="507"/>
    </row>
    <row r="169" spans="2:21" ht="55.5" outlineLevel="1" x14ac:dyDescent="0.35">
      <c r="B169" s="71"/>
      <c r="C169" s="481">
        <f>G169/$G$168*$C$168</f>
        <v>4.6296296296296294E-3</v>
      </c>
      <c r="D169" s="320"/>
      <c r="E169" s="321"/>
      <c r="F169" s="333"/>
      <c r="G169" s="323">
        <v>1</v>
      </c>
      <c r="H169" s="324"/>
      <c r="I169" s="139"/>
      <c r="J169" s="205" t="s">
        <v>368</v>
      </c>
      <c r="K169" s="35" t="s">
        <v>143</v>
      </c>
      <c r="L169" s="31"/>
      <c r="M169" s="33" t="s">
        <v>342</v>
      </c>
      <c r="N169" s="74" t="s">
        <v>97</v>
      </c>
      <c r="O169" s="67" t="s">
        <v>215</v>
      </c>
      <c r="Q169" s="511" t="s">
        <v>369</v>
      </c>
      <c r="R169" s="512" t="s">
        <v>370</v>
      </c>
      <c r="S169" s="511"/>
      <c r="T169" s="512"/>
    </row>
    <row r="170" spans="2:21" outlineLevel="1" x14ac:dyDescent="0.35">
      <c r="B170" s="71"/>
      <c r="C170" s="481">
        <f>G170/$G$168*$C$168</f>
        <v>2.3148148148148147E-3</v>
      </c>
      <c r="D170" s="320"/>
      <c r="E170" s="321"/>
      <c r="F170" s="334"/>
      <c r="G170" s="323">
        <v>0.5</v>
      </c>
      <c r="H170" s="324"/>
      <c r="I170" s="139"/>
      <c r="J170" s="205" t="s">
        <v>371</v>
      </c>
      <c r="K170" s="38" t="s">
        <v>295</v>
      </c>
      <c r="L170" s="31"/>
      <c r="M170" s="33" t="s">
        <v>342</v>
      </c>
      <c r="N170" s="74" t="s">
        <v>97</v>
      </c>
      <c r="O170" s="67" t="s">
        <v>215</v>
      </c>
      <c r="Q170" s="502"/>
      <c r="R170" s="503"/>
      <c r="S170" s="502"/>
      <c r="T170" s="503"/>
    </row>
    <row r="171" spans="2:21" s="3" customFormat="1" outlineLevel="1" x14ac:dyDescent="0.35">
      <c r="B171" s="222" t="s">
        <v>372</v>
      </c>
      <c r="C171" s="480">
        <f>F171/$F$167*$C$167</f>
        <v>1.3888888888888888E-2</v>
      </c>
      <c r="D171" s="330"/>
      <c r="E171" s="331"/>
      <c r="F171" s="325">
        <v>2</v>
      </c>
      <c r="G171" s="317"/>
      <c r="H171" s="441">
        <f>SUM(H172:H173)</f>
        <v>3</v>
      </c>
      <c r="I171" s="224"/>
      <c r="J171" s="217" t="s">
        <v>373</v>
      </c>
      <c r="K171" s="34" t="s">
        <v>166</v>
      </c>
      <c r="L171" s="212"/>
      <c r="M171" s="213"/>
      <c r="N171" s="213"/>
      <c r="O171" s="218"/>
      <c r="P171" s="154"/>
      <c r="Q171" s="502"/>
      <c r="R171" s="503"/>
      <c r="S171" s="522"/>
      <c r="T171" s="523"/>
    </row>
    <row r="172" spans="2:21" s="5" customFormat="1" ht="37" outlineLevel="1" x14ac:dyDescent="0.35">
      <c r="B172" s="73" t="s">
        <v>374</v>
      </c>
      <c r="C172" s="476">
        <f>H172/$H$171*$C$171</f>
        <v>9.2592592592592587E-3</v>
      </c>
      <c r="D172" s="296"/>
      <c r="E172" s="297"/>
      <c r="F172" s="326"/>
      <c r="G172" s="323"/>
      <c r="H172" s="324">
        <v>2</v>
      </c>
      <c r="I172" s="139"/>
      <c r="J172" s="66"/>
      <c r="K172" s="246"/>
      <c r="L172" s="31"/>
      <c r="M172" s="33" t="s">
        <v>38</v>
      </c>
      <c r="N172" s="66" t="s">
        <v>122</v>
      </c>
      <c r="O172" s="67" t="s">
        <v>40</v>
      </c>
      <c r="P172" s="178" t="s">
        <v>118</v>
      </c>
      <c r="Q172" s="502"/>
      <c r="R172" s="503"/>
      <c r="S172" s="522"/>
      <c r="T172" s="523"/>
    </row>
    <row r="173" spans="2:21" s="5" customFormat="1" ht="29" outlineLevel="1" x14ac:dyDescent="0.35">
      <c r="B173" s="73" t="s">
        <v>375</v>
      </c>
      <c r="C173" s="476">
        <f>H173/$H$171*$C$171</f>
        <v>4.6296296296296294E-3</v>
      </c>
      <c r="D173" s="296"/>
      <c r="E173" s="297"/>
      <c r="F173" s="326"/>
      <c r="G173" s="323"/>
      <c r="H173" s="324">
        <v>1</v>
      </c>
      <c r="I173" s="139"/>
      <c r="J173" s="66"/>
      <c r="K173" s="246"/>
      <c r="L173" s="31"/>
      <c r="M173" s="33" t="s">
        <v>42</v>
      </c>
      <c r="N173" s="66" t="s">
        <v>124</v>
      </c>
      <c r="O173" s="67" t="s">
        <v>40</v>
      </c>
      <c r="P173" s="178" t="s">
        <v>118</v>
      </c>
      <c r="Q173" s="502"/>
      <c r="R173" s="503"/>
      <c r="S173" s="522"/>
      <c r="T173" s="523"/>
    </row>
    <row r="174" spans="2:21" s="4" customFormat="1" outlineLevel="1" x14ac:dyDescent="0.35">
      <c r="B174" s="72" t="s">
        <v>376</v>
      </c>
      <c r="C174" s="482">
        <f>E174/$E$166*$C$166</f>
        <v>4.1666666666666664E-2</v>
      </c>
      <c r="D174" s="319"/>
      <c r="E174" s="267">
        <v>2</v>
      </c>
      <c r="F174" s="442">
        <f>SUM(F175)</f>
        <v>1</v>
      </c>
      <c r="G174" s="267"/>
      <c r="H174" s="268"/>
      <c r="I174" s="577" t="s">
        <v>377</v>
      </c>
      <c r="J174" s="578"/>
      <c r="K174" s="18"/>
      <c r="L174" s="18"/>
      <c r="M174" s="26"/>
      <c r="N174" s="27"/>
      <c r="O174" s="104"/>
      <c r="P174" s="154"/>
      <c r="Q174" s="502"/>
      <c r="R174" s="503"/>
      <c r="S174" s="522"/>
      <c r="T174" s="523"/>
    </row>
    <row r="175" spans="2:21" s="3" customFormat="1" ht="92.5" outlineLevel="1" x14ac:dyDescent="0.35">
      <c r="B175" s="222" t="s">
        <v>378</v>
      </c>
      <c r="C175" s="475">
        <f>F175/F174*C174</f>
        <v>4.1666666666666664E-2</v>
      </c>
      <c r="D175" s="289"/>
      <c r="E175" s="290"/>
      <c r="F175" s="325">
        <v>1</v>
      </c>
      <c r="G175" s="317"/>
      <c r="H175" s="441">
        <f>SUM(H176:H177)</f>
        <v>3</v>
      </c>
      <c r="I175" s="224"/>
      <c r="J175" s="234" t="s">
        <v>379</v>
      </c>
      <c r="K175" s="212"/>
      <c r="L175" s="212"/>
      <c r="M175" s="213"/>
      <c r="N175" s="213"/>
      <c r="O175" s="218"/>
      <c r="P175" s="163" t="s">
        <v>380</v>
      </c>
      <c r="Q175" s="511" t="s">
        <v>381</v>
      </c>
      <c r="R175" s="524" t="s">
        <v>382</v>
      </c>
      <c r="S175" s="522"/>
      <c r="T175" s="523"/>
      <c r="U175" s="434"/>
    </row>
    <row r="176" spans="2:21" s="5" customFormat="1" ht="37" outlineLevel="1" x14ac:dyDescent="0.35">
      <c r="B176" s="73" t="s">
        <v>383</v>
      </c>
      <c r="C176" s="476">
        <f>H176/$H$175*$C$175</f>
        <v>2.7777777777777776E-2</v>
      </c>
      <c r="D176" s="296"/>
      <c r="E176" s="297"/>
      <c r="F176" s="326"/>
      <c r="G176" s="323"/>
      <c r="H176" s="324">
        <v>2</v>
      </c>
      <c r="I176" s="139"/>
      <c r="J176" s="66"/>
      <c r="K176" s="31"/>
      <c r="L176" s="31"/>
      <c r="M176" s="33" t="s">
        <v>38</v>
      </c>
      <c r="N176" s="66" t="s">
        <v>122</v>
      </c>
      <c r="O176" s="67" t="s">
        <v>40</v>
      </c>
      <c r="P176" s="178" t="s">
        <v>118</v>
      </c>
      <c r="Q176" s="502"/>
      <c r="R176" s="503"/>
      <c r="S176" s="522"/>
      <c r="T176" s="523"/>
    </row>
    <row r="177" spans="2:20" s="5" customFormat="1" ht="29" outlineLevel="1" x14ac:dyDescent="0.35">
      <c r="B177" s="73" t="s">
        <v>384</v>
      </c>
      <c r="C177" s="476">
        <f>H177/$H$175*$C$175</f>
        <v>1.3888888888888888E-2</v>
      </c>
      <c r="D177" s="296"/>
      <c r="E177" s="297"/>
      <c r="F177" s="326"/>
      <c r="G177" s="323"/>
      <c r="H177" s="324">
        <v>1</v>
      </c>
      <c r="I177" s="139"/>
      <c r="J177" s="66"/>
      <c r="K177" s="31"/>
      <c r="L177" s="31"/>
      <c r="M177" s="33" t="s">
        <v>42</v>
      </c>
      <c r="N177" s="66" t="s">
        <v>124</v>
      </c>
      <c r="O177" s="67" t="s">
        <v>40</v>
      </c>
      <c r="P177" s="178" t="s">
        <v>118</v>
      </c>
      <c r="Q177" s="502"/>
      <c r="R177" s="503"/>
      <c r="S177" s="522"/>
      <c r="T177" s="523"/>
    </row>
    <row r="178" spans="2:20" s="3" customFormat="1" x14ac:dyDescent="0.35">
      <c r="B178" s="92" t="s">
        <v>385</v>
      </c>
      <c r="C178" s="471">
        <f>D178/$D$4</f>
        <v>0.125</v>
      </c>
      <c r="D178" s="292">
        <v>2</v>
      </c>
      <c r="E178" s="447">
        <f>SUM(E179:E215)</f>
        <v>3</v>
      </c>
      <c r="F178" s="294"/>
      <c r="G178" s="293"/>
      <c r="H178" s="295"/>
      <c r="I178" s="579" t="s">
        <v>386</v>
      </c>
      <c r="J178" s="580"/>
      <c r="K178" s="17"/>
      <c r="L178" s="17"/>
      <c r="M178" s="17"/>
      <c r="N178" s="28"/>
      <c r="O178" s="132"/>
      <c r="P178" s="154"/>
      <c r="Q178" s="506"/>
      <c r="R178" s="507"/>
      <c r="S178" s="522"/>
      <c r="T178" s="523"/>
    </row>
    <row r="179" spans="2:20" s="4" customFormat="1" outlineLevel="1" x14ac:dyDescent="0.35">
      <c r="B179" s="72" t="s">
        <v>387</v>
      </c>
      <c r="C179" s="482">
        <f>E179/$E$178*$C$178</f>
        <v>4.1666666666666664E-2</v>
      </c>
      <c r="D179" s="319"/>
      <c r="E179" s="267">
        <v>1</v>
      </c>
      <c r="F179" s="442">
        <f>SUM(F180:F188)</f>
        <v>3</v>
      </c>
      <c r="G179" s="267"/>
      <c r="H179" s="268"/>
      <c r="I179" s="568" t="s">
        <v>388</v>
      </c>
      <c r="J179" s="569"/>
      <c r="K179" s="18"/>
      <c r="L179" s="18"/>
      <c r="M179" s="26"/>
      <c r="N179" s="27"/>
      <c r="O179" s="104"/>
      <c r="P179" s="154"/>
      <c r="Q179" s="515"/>
      <c r="R179" s="516"/>
      <c r="S179" s="522"/>
      <c r="T179" s="523"/>
    </row>
    <row r="180" spans="2:20" s="3" customFormat="1" ht="37" outlineLevel="1" x14ac:dyDescent="0.35">
      <c r="B180" s="232" t="s">
        <v>389</v>
      </c>
      <c r="C180" s="480">
        <f>F180/$F$179*$C$179</f>
        <v>1.3888888888888888E-2</v>
      </c>
      <c r="D180" s="289"/>
      <c r="E180" s="290"/>
      <c r="F180" s="325">
        <v>1</v>
      </c>
      <c r="G180" s="317"/>
      <c r="H180" s="441">
        <f>SUM(H181:H183)</f>
        <v>3.5</v>
      </c>
      <c r="I180" s="224"/>
      <c r="J180" s="217" t="s">
        <v>390</v>
      </c>
      <c r="K180" s="34" t="s">
        <v>166</v>
      </c>
      <c r="L180" s="212"/>
      <c r="M180" s="225"/>
      <c r="N180" s="217"/>
      <c r="O180" s="218"/>
      <c r="P180" s="177"/>
      <c r="Q180" s="506"/>
      <c r="R180" s="507"/>
      <c r="S180" s="522"/>
      <c r="T180" s="523"/>
    </row>
    <row r="181" spans="2:20" s="3" customFormat="1" ht="37" outlineLevel="1" x14ac:dyDescent="0.35">
      <c r="B181" s="71" t="s">
        <v>391</v>
      </c>
      <c r="C181" s="481">
        <f>H181/$H$180*$C$180</f>
        <v>7.9365079365079361E-3</v>
      </c>
      <c r="D181" s="296"/>
      <c r="E181" s="297"/>
      <c r="F181" s="326"/>
      <c r="G181" s="323"/>
      <c r="H181" s="324">
        <v>2</v>
      </c>
      <c r="I181" s="139"/>
      <c r="J181" s="66"/>
      <c r="K181" s="246"/>
      <c r="L181" s="31"/>
      <c r="M181" s="33" t="s">
        <v>38</v>
      </c>
      <c r="N181" s="66" t="s">
        <v>392</v>
      </c>
      <c r="O181" s="67" t="s">
        <v>40</v>
      </c>
      <c r="P181" s="177"/>
      <c r="Q181" s="506"/>
      <c r="R181" s="507"/>
      <c r="S181" s="522"/>
      <c r="T181" s="523"/>
    </row>
    <row r="182" spans="2:20" s="3" customFormat="1" outlineLevel="1" x14ac:dyDescent="0.35">
      <c r="B182" s="71" t="s">
        <v>393</v>
      </c>
      <c r="C182" s="481">
        <f>H182/$H$180*$C$180</f>
        <v>1.984126984126984E-3</v>
      </c>
      <c r="D182" s="296"/>
      <c r="E182" s="297"/>
      <c r="F182" s="326"/>
      <c r="G182" s="323"/>
      <c r="H182" s="324">
        <v>0.5</v>
      </c>
      <c r="I182" s="139"/>
      <c r="J182" s="66"/>
      <c r="K182" s="246"/>
      <c r="L182" s="31"/>
      <c r="M182" s="33" t="s">
        <v>42</v>
      </c>
      <c r="N182" s="66" t="s">
        <v>124</v>
      </c>
      <c r="O182" s="67" t="s">
        <v>40</v>
      </c>
      <c r="P182" s="177"/>
      <c r="Q182" s="506"/>
      <c r="R182" s="507"/>
      <c r="S182" s="522"/>
      <c r="T182" s="523"/>
    </row>
    <row r="183" spans="2:20" s="3" customFormat="1" ht="37" outlineLevel="1" x14ac:dyDescent="0.35">
      <c r="B183" s="71" t="s">
        <v>394</v>
      </c>
      <c r="C183" s="481">
        <f>H183/$H$180*$C$180</f>
        <v>3.968253968253968E-3</v>
      </c>
      <c r="D183" s="296"/>
      <c r="E183" s="297"/>
      <c r="F183" s="326"/>
      <c r="G183" s="323"/>
      <c r="H183" s="324">
        <v>1</v>
      </c>
      <c r="I183" s="139"/>
      <c r="J183" s="66"/>
      <c r="K183" s="246"/>
      <c r="L183" s="31"/>
      <c r="M183" s="33" t="s">
        <v>395</v>
      </c>
      <c r="N183" s="66" t="s">
        <v>396</v>
      </c>
      <c r="O183" s="67" t="s">
        <v>40</v>
      </c>
      <c r="P183" s="177"/>
      <c r="Q183" s="506"/>
      <c r="R183" s="507"/>
      <c r="S183" s="522"/>
      <c r="T183" s="523"/>
    </row>
    <row r="184" spans="2:20" s="3" customFormat="1" ht="37" outlineLevel="1" x14ac:dyDescent="0.35">
      <c r="B184" s="235" t="s">
        <v>397</v>
      </c>
      <c r="C184" s="480">
        <f>F184/$F$179*$C$179</f>
        <v>1.3888888888888888E-2</v>
      </c>
      <c r="D184" s="289"/>
      <c r="E184" s="290"/>
      <c r="F184" s="325">
        <v>1</v>
      </c>
      <c r="G184" s="317"/>
      <c r="H184" s="441">
        <f>SUM(H185:H187)</f>
        <v>4</v>
      </c>
      <c r="I184" s="224"/>
      <c r="J184" s="217" t="s">
        <v>398</v>
      </c>
      <c r="K184" s="212"/>
      <c r="L184" s="212"/>
      <c r="M184" s="225"/>
      <c r="N184" s="217"/>
      <c r="O184" s="218"/>
      <c r="P184" s="177"/>
      <c r="Q184" s="506"/>
      <c r="R184" s="507"/>
      <c r="S184" s="506"/>
      <c r="T184" s="507"/>
    </row>
    <row r="185" spans="2:20" s="3" customFormat="1" ht="37" outlineLevel="1" x14ac:dyDescent="0.35">
      <c r="B185" s="71" t="s">
        <v>399</v>
      </c>
      <c r="C185" s="481">
        <f>H185/$H$184*$C$184</f>
        <v>6.9444444444444441E-3</v>
      </c>
      <c r="D185" s="296"/>
      <c r="E185" s="297"/>
      <c r="F185" s="326"/>
      <c r="G185" s="323"/>
      <c r="H185" s="324">
        <v>2</v>
      </c>
      <c r="I185" s="139"/>
      <c r="J185" s="66"/>
      <c r="K185" s="246"/>
      <c r="L185" s="31"/>
      <c r="M185" s="33" t="s">
        <v>38</v>
      </c>
      <c r="N185" s="66" t="s">
        <v>392</v>
      </c>
      <c r="O185" s="67" t="s">
        <v>40</v>
      </c>
      <c r="P185" s="177"/>
      <c r="Q185" s="525"/>
      <c r="R185" s="507"/>
      <c r="S185" s="506"/>
      <c r="T185" s="507"/>
    </row>
    <row r="186" spans="2:20" s="3" customFormat="1" outlineLevel="1" x14ac:dyDescent="0.35">
      <c r="B186" s="71" t="s">
        <v>400</v>
      </c>
      <c r="C186" s="481">
        <f>H186/$H$184*$C$184</f>
        <v>3.472222222222222E-3</v>
      </c>
      <c r="D186" s="296"/>
      <c r="E186" s="297"/>
      <c r="F186" s="326"/>
      <c r="G186" s="323"/>
      <c r="H186" s="324">
        <v>1</v>
      </c>
      <c r="I186" s="139"/>
      <c r="J186" s="66"/>
      <c r="K186" s="246"/>
      <c r="L186" s="31"/>
      <c r="M186" s="33" t="s">
        <v>42</v>
      </c>
      <c r="N186" s="66" t="s">
        <v>124</v>
      </c>
      <c r="O186" s="67" t="s">
        <v>40</v>
      </c>
      <c r="P186" s="177"/>
      <c r="Q186" s="525"/>
      <c r="R186" s="507"/>
      <c r="S186" s="506"/>
      <c r="T186" s="507"/>
    </row>
    <row r="187" spans="2:20" s="3" customFormat="1" ht="37" outlineLevel="1" x14ac:dyDescent="0.35">
      <c r="B187" s="71" t="s">
        <v>401</v>
      </c>
      <c r="C187" s="481">
        <f>H187/$H$184*$C$184</f>
        <v>3.472222222222222E-3</v>
      </c>
      <c r="D187" s="296"/>
      <c r="E187" s="297"/>
      <c r="F187" s="326"/>
      <c r="G187" s="323"/>
      <c r="H187" s="324">
        <v>1</v>
      </c>
      <c r="I187" s="139"/>
      <c r="J187" s="66"/>
      <c r="K187" s="246"/>
      <c r="L187" s="31"/>
      <c r="M187" s="33" t="s">
        <v>395</v>
      </c>
      <c r="N187" s="66" t="s">
        <v>396</v>
      </c>
      <c r="O187" s="67" t="s">
        <v>40</v>
      </c>
      <c r="P187" s="177"/>
      <c r="Q187" s="525"/>
      <c r="R187" s="507"/>
      <c r="S187" s="506"/>
      <c r="T187" s="507"/>
    </row>
    <row r="188" spans="2:20" s="3" customFormat="1" ht="55.5" outlineLevel="1" x14ac:dyDescent="0.35">
      <c r="B188" s="232" t="s">
        <v>402</v>
      </c>
      <c r="C188" s="480">
        <f>F188/$F$179*$C$179</f>
        <v>1.3888888888888888E-2</v>
      </c>
      <c r="D188" s="289"/>
      <c r="E188" s="290"/>
      <c r="F188" s="325">
        <v>1</v>
      </c>
      <c r="G188" s="317"/>
      <c r="H188" s="318"/>
      <c r="I188" s="224"/>
      <c r="J188" s="217" t="s">
        <v>403</v>
      </c>
      <c r="K188" s="38" t="s">
        <v>295</v>
      </c>
      <c r="L188" s="212"/>
      <c r="M188" s="225" t="s">
        <v>404</v>
      </c>
      <c r="N188" s="217" t="s">
        <v>405</v>
      </c>
      <c r="O188" s="218" t="s">
        <v>215</v>
      </c>
      <c r="P188" s="177"/>
      <c r="Q188" s="506"/>
      <c r="R188" s="507"/>
      <c r="S188" s="506"/>
      <c r="T188" s="507"/>
    </row>
    <row r="189" spans="2:20" s="4" customFormat="1" outlineLevel="1" x14ac:dyDescent="0.35">
      <c r="B189" s="72" t="s">
        <v>406</v>
      </c>
      <c r="C189" s="482">
        <f>E189/$E$178*$C$178</f>
        <v>8.3333333333333329E-2</v>
      </c>
      <c r="D189" s="319"/>
      <c r="E189" s="267">
        <v>2</v>
      </c>
      <c r="F189" s="442">
        <f>SUM(F190:F215)</f>
        <v>2.5</v>
      </c>
      <c r="G189" s="267"/>
      <c r="H189" s="268"/>
      <c r="I189" s="570" t="s">
        <v>407</v>
      </c>
      <c r="J189" s="571"/>
      <c r="K189" s="571"/>
      <c r="L189" s="571"/>
      <c r="M189" s="571"/>
      <c r="N189" s="27"/>
      <c r="O189" s="104"/>
      <c r="P189" s="154"/>
      <c r="Q189" s="515"/>
      <c r="R189" s="516"/>
      <c r="S189" s="515"/>
      <c r="T189" s="516"/>
    </row>
    <row r="190" spans="2:20" s="3" customFormat="1" ht="55.5" outlineLevel="1" x14ac:dyDescent="0.35">
      <c r="B190" s="236" t="s">
        <v>408</v>
      </c>
      <c r="C190" s="473">
        <f>F190/$F$189*$C$189</f>
        <v>4.9999999999999996E-2</v>
      </c>
      <c r="D190" s="335"/>
      <c r="E190" s="336"/>
      <c r="F190" s="337">
        <v>1.5</v>
      </c>
      <c r="G190" s="440">
        <f>SUM(G191:G208)</f>
        <v>7.5</v>
      </c>
      <c r="H190" s="318"/>
      <c r="I190" s="224"/>
      <c r="J190" s="217" t="s">
        <v>409</v>
      </c>
      <c r="K190" s="212"/>
      <c r="L190" s="212"/>
      <c r="M190" s="230"/>
      <c r="N190" s="225"/>
      <c r="O190" s="218"/>
      <c r="P190" s="154"/>
      <c r="Q190" s="517" t="s">
        <v>410</v>
      </c>
      <c r="R190" s="518" t="s">
        <v>411</v>
      </c>
      <c r="S190" s="506"/>
      <c r="T190" s="507"/>
    </row>
    <row r="191" spans="2:20" s="3" customFormat="1" outlineLevel="2" x14ac:dyDescent="0.35">
      <c r="B191" s="71" t="s">
        <v>412</v>
      </c>
      <c r="C191" s="481">
        <f>G191/$G$190*$C$190</f>
        <v>1.3333333333333332E-2</v>
      </c>
      <c r="D191" s="320"/>
      <c r="E191" s="321"/>
      <c r="F191" s="338"/>
      <c r="G191" s="323">
        <v>2</v>
      </c>
      <c r="H191" s="463">
        <f>SUM(H192:H193)</f>
        <v>3</v>
      </c>
      <c r="I191" s="139"/>
      <c r="J191" s="206" t="s">
        <v>413</v>
      </c>
      <c r="K191" s="62" t="s">
        <v>166</v>
      </c>
      <c r="L191" s="44"/>
      <c r="M191" s="182"/>
      <c r="N191" s="182"/>
      <c r="O191" s="185"/>
      <c r="P191" s="154"/>
      <c r="Q191" s="506"/>
      <c r="R191" s="507"/>
      <c r="S191" s="506"/>
      <c r="T191" s="507"/>
    </row>
    <row r="192" spans="2:20" s="3" customFormat="1" ht="37" outlineLevel="2" x14ac:dyDescent="0.35">
      <c r="B192" s="71" t="s">
        <v>414</v>
      </c>
      <c r="C192" s="481">
        <f>H192/$H$191*$C$191</f>
        <v>4.4444444444444436E-3</v>
      </c>
      <c r="D192" s="320"/>
      <c r="E192" s="321"/>
      <c r="F192" s="338"/>
      <c r="G192" s="323"/>
      <c r="H192" s="324">
        <v>1</v>
      </c>
      <c r="I192" s="139"/>
      <c r="J192" s="206"/>
      <c r="K192" s="250"/>
      <c r="L192" s="44"/>
      <c r="M192" s="182" t="s">
        <v>415</v>
      </c>
      <c r="N192" s="182" t="s">
        <v>97</v>
      </c>
      <c r="O192" s="185" t="s">
        <v>103</v>
      </c>
      <c r="P192" s="154"/>
      <c r="Q192" s="506"/>
      <c r="R192" s="507"/>
      <c r="S192" s="506"/>
      <c r="T192" s="507"/>
    </row>
    <row r="193" spans="2:20" s="3" customFormat="1" outlineLevel="2" x14ac:dyDescent="0.35">
      <c r="B193" s="71" t="s">
        <v>416</v>
      </c>
      <c r="C193" s="481">
        <f>H193/$H$191*$C$191</f>
        <v>8.8888888888888871E-3</v>
      </c>
      <c r="D193" s="320"/>
      <c r="E193" s="321"/>
      <c r="F193" s="338"/>
      <c r="G193" s="323"/>
      <c r="H193" s="324">
        <v>2</v>
      </c>
      <c r="I193" s="139"/>
      <c r="J193" s="206"/>
      <c r="K193" s="250"/>
      <c r="L193" s="44"/>
      <c r="M193" s="182" t="s">
        <v>417</v>
      </c>
      <c r="N193" s="182" t="s">
        <v>97</v>
      </c>
      <c r="O193" s="185" t="s">
        <v>103</v>
      </c>
      <c r="P193" s="564" t="s">
        <v>410</v>
      </c>
      <c r="Q193" s="506"/>
      <c r="R193" s="507"/>
      <c r="S193" s="506"/>
      <c r="T193" s="507"/>
    </row>
    <row r="194" spans="2:20" s="3" customFormat="1" outlineLevel="2" x14ac:dyDescent="0.35">
      <c r="B194" s="71" t="s">
        <v>418</v>
      </c>
      <c r="C194" s="481">
        <f>G194/$G$190*$C$190</f>
        <v>6.6666666666666662E-3</v>
      </c>
      <c r="D194" s="320"/>
      <c r="E194" s="321"/>
      <c r="F194" s="338"/>
      <c r="G194" s="323">
        <v>1</v>
      </c>
      <c r="H194" s="463">
        <f>SUM(H195:H196)</f>
        <v>3</v>
      </c>
      <c r="I194" s="141"/>
      <c r="J194" s="206" t="s">
        <v>419</v>
      </c>
      <c r="K194" s="58" t="s">
        <v>143</v>
      </c>
      <c r="L194" s="44"/>
      <c r="M194" s="182"/>
      <c r="N194" s="182"/>
      <c r="O194" s="185"/>
      <c r="P194" s="564"/>
      <c r="Q194" s="506"/>
      <c r="R194" s="507"/>
      <c r="S194" s="506"/>
      <c r="T194" s="507"/>
    </row>
    <row r="195" spans="2:20" s="3" customFormat="1" ht="37" outlineLevel="2" x14ac:dyDescent="0.35">
      <c r="B195" s="71" t="s">
        <v>420</v>
      </c>
      <c r="C195" s="481">
        <f>H195/$H$194*$C$194</f>
        <v>2.2222222222222218E-3</v>
      </c>
      <c r="D195" s="320"/>
      <c r="E195" s="321"/>
      <c r="F195" s="338"/>
      <c r="G195" s="323"/>
      <c r="H195" s="324">
        <v>1</v>
      </c>
      <c r="I195" s="139"/>
      <c r="J195" s="206"/>
      <c r="K195" s="258"/>
      <c r="L195" s="44"/>
      <c r="M195" s="182" t="s">
        <v>415</v>
      </c>
      <c r="N195" s="182" t="s">
        <v>97</v>
      </c>
      <c r="O195" s="185" t="s">
        <v>103</v>
      </c>
      <c r="P195" s="564"/>
      <c r="Q195" s="506"/>
      <c r="R195" s="507"/>
      <c r="S195" s="506"/>
      <c r="T195" s="507"/>
    </row>
    <row r="196" spans="2:20" s="3" customFormat="1" outlineLevel="2" x14ac:dyDescent="0.35">
      <c r="B196" s="71" t="s">
        <v>421</v>
      </c>
      <c r="C196" s="481">
        <f>H196/$H$194*$C$194</f>
        <v>4.4444444444444436E-3</v>
      </c>
      <c r="D196" s="320"/>
      <c r="E196" s="321"/>
      <c r="F196" s="338"/>
      <c r="G196" s="323"/>
      <c r="H196" s="324">
        <v>2</v>
      </c>
      <c r="I196" s="139"/>
      <c r="J196" s="206"/>
      <c r="K196" s="258"/>
      <c r="L196" s="44"/>
      <c r="M196" s="182" t="s">
        <v>417</v>
      </c>
      <c r="N196" s="182" t="s">
        <v>97</v>
      </c>
      <c r="O196" s="185" t="s">
        <v>103</v>
      </c>
      <c r="P196" s="564"/>
      <c r="Q196" s="506"/>
      <c r="R196" s="507"/>
      <c r="S196" s="506"/>
      <c r="T196" s="507"/>
    </row>
    <row r="197" spans="2:20" s="3" customFormat="1" outlineLevel="2" x14ac:dyDescent="0.35">
      <c r="B197" s="71" t="s">
        <v>422</v>
      </c>
      <c r="C197" s="481">
        <f>G197/$G$190*$C$190</f>
        <v>6.6666666666666662E-3</v>
      </c>
      <c r="D197" s="320"/>
      <c r="E197" s="321"/>
      <c r="F197" s="338"/>
      <c r="G197" s="323">
        <v>1</v>
      </c>
      <c r="H197" s="463">
        <f>SUM(H198:H199)</f>
        <v>3</v>
      </c>
      <c r="I197" s="139"/>
      <c r="J197" s="206" t="s">
        <v>423</v>
      </c>
      <c r="K197" s="58" t="s">
        <v>143</v>
      </c>
      <c r="L197" s="44"/>
      <c r="M197" s="182"/>
      <c r="N197" s="182"/>
      <c r="O197" s="185"/>
      <c r="P197" s="564"/>
      <c r="Q197" s="506"/>
      <c r="R197" s="507"/>
      <c r="S197" s="506"/>
      <c r="T197" s="507"/>
    </row>
    <row r="198" spans="2:20" s="3" customFormat="1" ht="37" outlineLevel="2" x14ac:dyDescent="0.35">
      <c r="B198" s="71" t="s">
        <v>424</v>
      </c>
      <c r="C198" s="481">
        <f>H198/$H$197*$C$197</f>
        <v>2.2222222222222218E-3</v>
      </c>
      <c r="D198" s="320"/>
      <c r="E198" s="321"/>
      <c r="F198" s="338"/>
      <c r="G198" s="323"/>
      <c r="H198" s="324">
        <v>1</v>
      </c>
      <c r="I198" s="139"/>
      <c r="J198" s="206"/>
      <c r="K198" s="258"/>
      <c r="L198" s="44"/>
      <c r="M198" s="182" t="s">
        <v>415</v>
      </c>
      <c r="N198" s="182" t="s">
        <v>97</v>
      </c>
      <c r="O198" s="185" t="s">
        <v>103</v>
      </c>
      <c r="P198" s="564"/>
      <c r="Q198" s="506"/>
      <c r="R198" s="507"/>
      <c r="S198" s="506"/>
      <c r="T198" s="507"/>
    </row>
    <row r="199" spans="2:20" s="3" customFormat="1" outlineLevel="2" x14ac:dyDescent="0.35">
      <c r="B199" s="71" t="s">
        <v>425</v>
      </c>
      <c r="C199" s="481">
        <f>H199/$H$197*$C$197</f>
        <v>4.4444444444444436E-3</v>
      </c>
      <c r="D199" s="320"/>
      <c r="E199" s="321"/>
      <c r="F199" s="338"/>
      <c r="G199" s="323"/>
      <c r="H199" s="324">
        <v>2</v>
      </c>
      <c r="I199" s="139"/>
      <c r="J199" s="206"/>
      <c r="K199" s="258"/>
      <c r="L199" s="44"/>
      <c r="M199" s="182" t="s">
        <v>417</v>
      </c>
      <c r="N199" s="182" t="s">
        <v>97</v>
      </c>
      <c r="O199" s="185" t="s">
        <v>103</v>
      </c>
      <c r="P199" s="564"/>
      <c r="Q199" s="506"/>
      <c r="R199" s="507"/>
      <c r="S199" s="506"/>
      <c r="T199" s="507"/>
    </row>
    <row r="200" spans="2:20" s="3" customFormat="1" outlineLevel="2" x14ac:dyDescent="0.35">
      <c r="B200" s="71" t="s">
        <v>426</v>
      </c>
      <c r="C200" s="481">
        <f>G200/$G$190*$C$190</f>
        <v>3.3333333333333331E-3</v>
      </c>
      <c r="D200" s="320"/>
      <c r="E200" s="321"/>
      <c r="F200" s="338"/>
      <c r="G200" s="323">
        <v>0.5</v>
      </c>
      <c r="H200" s="463">
        <f>SUM(H201:H202)</f>
        <v>3</v>
      </c>
      <c r="I200" s="139"/>
      <c r="J200" s="206" t="s">
        <v>427</v>
      </c>
      <c r="K200" s="59" t="s">
        <v>295</v>
      </c>
      <c r="L200" s="44"/>
      <c r="M200" s="182"/>
      <c r="N200" s="182"/>
      <c r="O200" s="185"/>
      <c r="P200" s="564"/>
      <c r="Q200" s="506"/>
      <c r="R200" s="507"/>
      <c r="S200" s="506"/>
      <c r="T200" s="507"/>
    </row>
    <row r="201" spans="2:20" s="3" customFormat="1" ht="37" outlineLevel="2" x14ac:dyDescent="0.35">
      <c r="B201" s="71" t="s">
        <v>428</v>
      </c>
      <c r="C201" s="481">
        <f>H201/$H$200*$C$200</f>
        <v>1.1111111111111109E-3</v>
      </c>
      <c r="D201" s="320"/>
      <c r="E201" s="321"/>
      <c r="F201" s="338"/>
      <c r="G201" s="323"/>
      <c r="H201" s="324">
        <v>1</v>
      </c>
      <c r="I201" s="139"/>
      <c r="J201" s="206"/>
      <c r="K201" s="258"/>
      <c r="L201" s="44"/>
      <c r="M201" s="182" t="s">
        <v>415</v>
      </c>
      <c r="N201" s="182" t="s">
        <v>97</v>
      </c>
      <c r="O201" s="185" t="s">
        <v>103</v>
      </c>
      <c r="P201" s="564"/>
      <c r="Q201" s="506"/>
      <c r="R201" s="507"/>
      <c r="S201" s="506"/>
      <c r="T201" s="507"/>
    </row>
    <row r="202" spans="2:20" s="3" customFormat="1" outlineLevel="2" x14ac:dyDescent="0.35">
      <c r="B202" s="71" t="s">
        <v>429</v>
      </c>
      <c r="C202" s="481">
        <f>H202/$H$200*$C$200</f>
        <v>2.2222222222222218E-3</v>
      </c>
      <c r="D202" s="320"/>
      <c r="E202" s="321"/>
      <c r="F202" s="338"/>
      <c r="G202" s="323"/>
      <c r="H202" s="324">
        <v>2</v>
      </c>
      <c r="I202" s="139"/>
      <c r="J202" s="206"/>
      <c r="K202" s="258"/>
      <c r="L202" s="44"/>
      <c r="M202" s="182" t="s">
        <v>417</v>
      </c>
      <c r="N202" s="182" t="s">
        <v>97</v>
      </c>
      <c r="O202" s="185" t="s">
        <v>103</v>
      </c>
      <c r="P202" s="564"/>
      <c r="Q202" s="506"/>
      <c r="R202" s="507"/>
      <c r="S202" s="506"/>
      <c r="T202" s="507"/>
    </row>
    <row r="203" spans="2:20" s="4" customFormat="1" outlineLevel="2" x14ac:dyDescent="0.35">
      <c r="B203" s="71" t="s">
        <v>430</v>
      </c>
      <c r="C203" s="481">
        <f>G203/$G$190*$C$190</f>
        <v>1.3333333333333332E-2</v>
      </c>
      <c r="D203" s="320"/>
      <c r="E203" s="321"/>
      <c r="F203" s="338"/>
      <c r="G203" s="323">
        <v>2</v>
      </c>
      <c r="H203" s="463">
        <f>SUM(H204:H205)</f>
        <v>3</v>
      </c>
      <c r="I203" s="139"/>
      <c r="J203" s="206" t="s">
        <v>431</v>
      </c>
      <c r="K203" s="31"/>
      <c r="L203" s="44"/>
      <c r="M203" s="182"/>
      <c r="N203" s="182"/>
      <c r="O203" s="185"/>
      <c r="P203" s="564"/>
      <c r="Q203" s="515"/>
      <c r="R203" s="516"/>
      <c r="S203" s="515"/>
      <c r="T203" s="516"/>
    </row>
    <row r="204" spans="2:20" s="3" customFormat="1" ht="37" outlineLevel="2" x14ac:dyDescent="0.35">
      <c r="B204" s="71" t="s">
        <v>432</v>
      </c>
      <c r="C204" s="481">
        <f>H204/$H$203*$C$203</f>
        <v>4.4444444444444436E-3</v>
      </c>
      <c r="D204" s="320"/>
      <c r="E204" s="321"/>
      <c r="F204" s="338"/>
      <c r="G204" s="323"/>
      <c r="H204" s="324">
        <v>1</v>
      </c>
      <c r="I204" s="139"/>
      <c r="J204" s="206"/>
      <c r="K204" s="31"/>
      <c r="L204" s="44"/>
      <c r="M204" s="182" t="s">
        <v>415</v>
      </c>
      <c r="N204" s="182" t="s">
        <v>97</v>
      </c>
      <c r="O204" s="185" t="s">
        <v>103</v>
      </c>
      <c r="P204" s="564"/>
      <c r="Q204" s="506"/>
      <c r="R204" s="507"/>
      <c r="S204" s="506"/>
      <c r="T204" s="507"/>
    </row>
    <row r="205" spans="2:20" s="3" customFormat="1" outlineLevel="2" x14ac:dyDescent="0.35">
      <c r="B205" s="71" t="s">
        <v>433</v>
      </c>
      <c r="C205" s="481">
        <f>H205/$H$203*$C$203</f>
        <v>8.8888888888888871E-3</v>
      </c>
      <c r="D205" s="320"/>
      <c r="E205" s="321"/>
      <c r="F205" s="338"/>
      <c r="G205" s="323"/>
      <c r="H205" s="324">
        <v>2</v>
      </c>
      <c r="I205" s="139"/>
      <c r="J205" s="206"/>
      <c r="K205" s="31"/>
      <c r="L205" s="44"/>
      <c r="M205" s="182" t="s">
        <v>417</v>
      </c>
      <c r="N205" s="182" t="s">
        <v>97</v>
      </c>
      <c r="O205" s="185" t="s">
        <v>103</v>
      </c>
      <c r="P205" s="564"/>
      <c r="Q205" s="506"/>
      <c r="R205" s="507"/>
      <c r="S205" s="506"/>
      <c r="T205" s="507"/>
    </row>
    <row r="206" spans="2:20" s="4" customFormat="1" outlineLevel="2" x14ac:dyDescent="0.35">
      <c r="B206" s="153" t="s">
        <v>434</v>
      </c>
      <c r="C206" s="481">
        <f>G206/$G$190*$C$190</f>
        <v>6.6666666666666662E-3</v>
      </c>
      <c r="D206" s="339"/>
      <c r="E206" s="340"/>
      <c r="F206" s="341"/>
      <c r="G206" s="323">
        <v>1</v>
      </c>
      <c r="H206" s="463">
        <f>SUM(H207:H208)</f>
        <v>3</v>
      </c>
      <c r="I206" s="139"/>
      <c r="J206" s="205" t="s">
        <v>435</v>
      </c>
      <c r="K206" s="31"/>
      <c r="L206" s="44"/>
      <c r="M206" s="182"/>
      <c r="N206" s="182"/>
      <c r="O206" s="185"/>
      <c r="P206" s="564"/>
      <c r="Q206" s="515"/>
      <c r="R206" s="516"/>
      <c r="S206" s="515"/>
      <c r="T206" s="516"/>
    </row>
    <row r="207" spans="2:20" s="3" customFormat="1" ht="37" outlineLevel="2" x14ac:dyDescent="0.35">
      <c r="B207" s="71" t="s">
        <v>436</v>
      </c>
      <c r="C207" s="481">
        <f>H207/$H$206*$C$206</f>
        <v>2.2222222222222218E-3</v>
      </c>
      <c r="D207" s="320"/>
      <c r="E207" s="321"/>
      <c r="F207" s="338"/>
      <c r="G207" s="323"/>
      <c r="H207" s="324">
        <v>1</v>
      </c>
      <c r="I207" s="139"/>
      <c r="J207" s="65"/>
      <c r="K207" s="31"/>
      <c r="L207" s="44"/>
      <c r="M207" s="182" t="s">
        <v>415</v>
      </c>
      <c r="N207" s="182" t="s">
        <v>97</v>
      </c>
      <c r="O207" s="185" t="s">
        <v>103</v>
      </c>
      <c r="P207" s="179"/>
      <c r="Q207" s="506"/>
      <c r="R207" s="507"/>
      <c r="S207" s="506"/>
      <c r="T207" s="507"/>
    </row>
    <row r="208" spans="2:20" s="3" customFormat="1" outlineLevel="2" x14ac:dyDescent="0.35">
      <c r="B208" s="71" t="s">
        <v>437</v>
      </c>
      <c r="C208" s="481">
        <f>H208/$H$206*$C$206</f>
        <v>4.4444444444444436E-3</v>
      </c>
      <c r="D208" s="320"/>
      <c r="E208" s="321"/>
      <c r="F208" s="338"/>
      <c r="G208" s="323"/>
      <c r="H208" s="324">
        <v>2</v>
      </c>
      <c r="I208" s="139"/>
      <c r="J208" s="65"/>
      <c r="K208" s="31"/>
      <c r="L208" s="44"/>
      <c r="M208" s="182" t="s">
        <v>417</v>
      </c>
      <c r="N208" s="182" t="s">
        <v>97</v>
      </c>
      <c r="O208" s="185" t="s">
        <v>103</v>
      </c>
      <c r="P208" s="179"/>
      <c r="Q208" s="506"/>
      <c r="R208" s="507"/>
      <c r="S208" s="506"/>
      <c r="T208" s="507"/>
    </row>
    <row r="209" spans="2:20" s="4" customFormat="1" outlineLevel="1" x14ac:dyDescent="0.35">
      <c r="B209" s="232" t="s">
        <v>438</v>
      </c>
      <c r="C209" s="473">
        <f>F209/$F$189*$C$189</f>
        <v>3.3333333333333333E-2</v>
      </c>
      <c r="D209" s="315"/>
      <c r="E209" s="316"/>
      <c r="F209" s="342">
        <v>1</v>
      </c>
      <c r="G209" s="440">
        <f>SUM(G210:G215)</f>
        <v>7.5</v>
      </c>
      <c r="H209" s="318"/>
      <c r="I209" s="237"/>
      <c r="J209" s="217" t="s">
        <v>439</v>
      </c>
      <c r="K209" s="212"/>
      <c r="L209" s="212"/>
      <c r="M209" s="230"/>
      <c r="N209" s="225"/>
      <c r="O209" s="214"/>
      <c r="P209" s="154"/>
      <c r="Q209" s="515"/>
      <c r="R209" s="516"/>
      <c r="S209" s="515"/>
      <c r="T209" s="516"/>
    </row>
    <row r="210" spans="2:20" s="4" customFormat="1" ht="37" outlineLevel="1" x14ac:dyDescent="0.35">
      <c r="B210" s="71" t="s">
        <v>440</v>
      </c>
      <c r="C210" s="481">
        <f t="shared" ref="C210:C215" si="0">G210/$G$209*$C$209</f>
        <v>8.8888888888888889E-3</v>
      </c>
      <c r="D210" s="320"/>
      <c r="E210" s="321"/>
      <c r="F210" s="338"/>
      <c r="G210" s="323">
        <v>2</v>
      </c>
      <c r="H210" s="324"/>
      <c r="I210" s="142"/>
      <c r="J210" s="206" t="s">
        <v>413</v>
      </c>
      <c r="K210" s="250"/>
      <c r="L210" s="31"/>
      <c r="M210" s="182" t="s">
        <v>441</v>
      </c>
      <c r="N210" s="196" t="s">
        <v>442</v>
      </c>
      <c r="O210" s="185" t="s">
        <v>40</v>
      </c>
      <c r="P210" s="154"/>
      <c r="Q210" s="515"/>
      <c r="R210" s="516"/>
      <c r="S210" s="515"/>
      <c r="T210" s="516"/>
    </row>
    <row r="211" spans="2:20" s="4" customFormat="1" ht="37" outlineLevel="1" x14ac:dyDescent="0.35">
      <c r="B211" s="71" t="s">
        <v>443</v>
      </c>
      <c r="C211" s="481">
        <f t="shared" si="0"/>
        <v>4.4444444444444444E-3</v>
      </c>
      <c r="D211" s="320"/>
      <c r="E211" s="321"/>
      <c r="F211" s="338"/>
      <c r="G211" s="323">
        <v>1</v>
      </c>
      <c r="H211" s="324"/>
      <c r="I211" s="142"/>
      <c r="J211" s="206" t="s">
        <v>444</v>
      </c>
      <c r="K211" s="258"/>
      <c r="L211" s="31"/>
      <c r="M211" s="182" t="s">
        <v>441</v>
      </c>
      <c r="N211" s="196" t="s">
        <v>442</v>
      </c>
      <c r="O211" s="185" t="s">
        <v>40</v>
      </c>
      <c r="P211" s="154"/>
      <c r="Q211" s="515"/>
      <c r="R211" s="516"/>
      <c r="S211" s="515"/>
      <c r="T211" s="516"/>
    </row>
    <row r="212" spans="2:20" s="4" customFormat="1" ht="37" outlineLevel="1" x14ac:dyDescent="0.35">
      <c r="B212" s="71" t="s">
        <v>445</v>
      </c>
      <c r="C212" s="481">
        <f t="shared" si="0"/>
        <v>4.4444444444444444E-3</v>
      </c>
      <c r="D212" s="320"/>
      <c r="E212" s="321"/>
      <c r="F212" s="338"/>
      <c r="G212" s="323">
        <v>1</v>
      </c>
      <c r="H212" s="324"/>
      <c r="I212" s="142"/>
      <c r="J212" s="206" t="s">
        <v>423</v>
      </c>
      <c r="K212" s="258"/>
      <c r="L212" s="31"/>
      <c r="M212" s="182" t="s">
        <v>441</v>
      </c>
      <c r="N212" s="196" t="s">
        <v>442</v>
      </c>
      <c r="O212" s="185" t="s">
        <v>40</v>
      </c>
      <c r="P212" s="154"/>
      <c r="Q212" s="515"/>
      <c r="R212" s="516"/>
      <c r="S212" s="515"/>
      <c r="T212" s="516"/>
    </row>
    <row r="213" spans="2:20" s="4" customFormat="1" ht="37" outlineLevel="1" x14ac:dyDescent="0.35">
      <c r="B213" s="71" t="s">
        <v>446</v>
      </c>
      <c r="C213" s="481">
        <f t="shared" si="0"/>
        <v>2.2222222222222222E-3</v>
      </c>
      <c r="D213" s="320"/>
      <c r="E213" s="321"/>
      <c r="F213" s="338"/>
      <c r="G213" s="323">
        <v>0.5</v>
      </c>
      <c r="H213" s="324"/>
      <c r="I213" s="142"/>
      <c r="J213" s="206" t="s">
        <v>427</v>
      </c>
      <c r="K213" s="258"/>
      <c r="L213" s="31"/>
      <c r="M213" s="182" t="s">
        <v>441</v>
      </c>
      <c r="N213" s="196" t="s">
        <v>442</v>
      </c>
      <c r="O213" s="185" t="s">
        <v>40</v>
      </c>
      <c r="P213" s="154"/>
      <c r="Q213" s="515"/>
      <c r="R213" s="516"/>
      <c r="S213" s="515"/>
      <c r="T213" s="516"/>
    </row>
    <row r="214" spans="2:20" s="4" customFormat="1" ht="37" outlineLevel="1" x14ac:dyDescent="0.35">
      <c r="B214" s="71" t="s">
        <v>447</v>
      </c>
      <c r="C214" s="481">
        <f t="shared" si="0"/>
        <v>8.8888888888888889E-3</v>
      </c>
      <c r="D214" s="320"/>
      <c r="E214" s="321"/>
      <c r="F214" s="338"/>
      <c r="G214" s="323">
        <v>2</v>
      </c>
      <c r="H214" s="324"/>
      <c r="I214" s="142"/>
      <c r="J214" s="206" t="s">
        <v>431</v>
      </c>
      <c r="K214" s="31"/>
      <c r="L214" s="31"/>
      <c r="M214" s="182" t="s">
        <v>441</v>
      </c>
      <c r="N214" s="196" t="s">
        <v>442</v>
      </c>
      <c r="O214" s="185" t="s">
        <v>40</v>
      </c>
      <c r="P214" s="154"/>
      <c r="Q214" s="515"/>
      <c r="R214" s="516"/>
      <c r="S214" s="515"/>
      <c r="T214" s="516"/>
    </row>
    <row r="215" spans="2:20" s="4" customFormat="1" ht="37" outlineLevel="1" x14ac:dyDescent="0.35">
      <c r="B215" s="71" t="s">
        <v>448</v>
      </c>
      <c r="C215" s="481">
        <f t="shared" si="0"/>
        <v>4.4444444444444444E-3</v>
      </c>
      <c r="D215" s="320"/>
      <c r="E215" s="321"/>
      <c r="F215" s="343"/>
      <c r="G215" s="323">
        <v>1</v>
      </c>
      <c r="H215" s="324"/>
      <c r="I215" s="142"/>
      <c r="J215" s="205" t="s">
        <v>449</v>
      </c>
      <c r="K215" s="31"/>
      <c r="L215" s="31"/>
      <c r="M215" s="182" t="s">
        <v>441</v>
      </c>
      <c r="N215" s="196" t="s">
        <v>442</v>
      </c>
      <c r="O215" s="185" t="s">
        <v>40</v>
      </c>
      <c r="P215" s="154"/>
      <c r="Q215" s="515"/>
      <c r="R215" s="516"/>
      <c r="S215" s="515"/>
      <c r="T215" s="516"/>
    </row>
    <row r="216" spans="2:20" s="4" customFormat="1" x14ac:dyDescent="0.35">
      <c r="B216" s="92" t="s">
        <v>450</v>
      </c>
      <c r="C216" s="471">
        <f>D216/$D$4</f>
        <v>6.25E-2</v>
      </c>
      <c r="D216" s="292">
        <v>1</v>
      </c>
      <c r="E216" s="447">
        <f>SUM(E217:E233)</f>
        <v>1</v>
      </c>
      <c r="F216" s="294"/>
      <c r="G216" s="293"/>
      <c r="H216" s="295"/>
      <c r="I216" s="604" t="s">
        <v>451</v>
      </c>
      <c r="J216" s="580"/>
      <c r="K216" s="17"/>
      <c r="L216" s="17"/>
      <c r="M216" s="187"/>
      <c r="N216" s="28"/>
      <c r="O216" s="99"/>
      <c r="P216" s="154"/>
      <c r="Q216" s="515"/>
      <c r="R216" s="516"/>
      <c r="S216" s="515"/>
      <c r="T216" s="516"/>
    </row>
    <row r="217" spans="2:20" s="4" customFormat="1" outlineLevel="1" x14ac:dyDescent="0.35">
      <c r="B217" s="72" t="s">
        <v>452</v>
      </c>
      <c r="C217" s="482">
        <f>E217/E216*C216</f>
        <v>6.25E-2</v>
      </c>
      <c r="D217" s="319"/>
      <c r="E217" s="267">
        <v>1</v>
      </c>
      <c r="F217" s="442">
        <f>SUM(F218:F233)</f>
        <v>3.5</v>
      </c>
      <c r="G217" s="267"/>
      <c r="H217" s="268"/>
      <c r="I217" s="568" t="s">
        <v>453</v>
      </c>
      <c r="J217" s="569"/>
      <c r="K217" s="18"/>
      <c r="L217" s="18"/>
      <c r="M217" s="26"/>
      <c r="N217" s="27"/>
      <c r="O217" s="86"/>
      <c r="P217" s="154"/>
      <c r="Q217" s="515"/>
      <c r="R217" s="516"/>
      <c r="S217" s="515"/>
      <c r="T217" s="516"/>
    </row>
    <row r="218" spans="2:20" s="4" customFormat="1" ht="55.5" outlineLevel="1" x14ac:dyDescent="0.35">
      <c r="B218" s="222" t="s">
        <v>454</v>
      </c>
      <c r="C218" s="475">
        <f>F218/$F$217*$C$217</f>
        <v>1.7857142857142856E-2</v>
      </c>
      <c r="D218" s="289"/>
      <c r="E218" s="290"/>
      <c r="F218" s="325">
        <v>1</v>
      </c>
      <c r="G218" s="317"/>
      <c r="H218" s="441">
        <f>SUM(H219:H221)</f>
        <v>4.5</v>
      </c>
      <c r="I218" s="238"/>
      <c r="J218" s="213" t="s">
        <v>455</v>
      </c>
      <c r="K218" s="34" t="s">
        <v>166</v>
      </c>
      <c r="L218" s="212"/>
      <c r="M218" s="225"/>
      <c r="N218" s="217"/>
      <c r="O218" s="214"/>
      <c r="P218" s="154" t="s">
        <v>456</v>
      </c>
      <c r="Q218" s="504" t="s">
        <v>456</v>
      </c>
      <c r="R218" s="513" t="s">
        <v>457</v>
      </c>
      <c r="S218" s="522"/>
      <c r="T218" s="523"/>
    </row>
    <row r="219" spans="2:20" s="5" customFormat="1" ht="37" outlineLevel="1" x14ac:dyDescent="0.35">
      <c r="B219" s="73" t="s">
        <v>458</v>
      </c>
      <c r="C219" s="476">
        <f>H219/$H$218*$C$218</f>
        <v>7.9365079365079361E-3</v>
      </c>
      <c r="D219" s="296"/>
      <c r="E219" s="297"/>
      <c r="F219" s="326"/>
      <c r="G219" s="323"/>
      <c r="H219" s="324">
        <v>2</v>
      </c>
      <c r="I219" s="139"/>
      <c r="J219" s="66"/>
      <c r="K219" s="246"/>
      <c r="L219" s="31"/>
      <c r="M219" s="33" t="s">
        <v>38</v>
      </c>
      <c r="N219" s="66" t="s">
        <v>122</v>
      </c>
      <c r="O219" s="68" t="s">
        <v>138</v>
      </c>
      <c r="P219" s="178" t="s">
        <v>118</v>
      </c>
      <c r="Q219" s="502"/>
      <c r="R219" s="503"/>
      <c r="S219" s="522"/>
      <c r="T219" s="523"/>
    </row>
    <row r="220" spans="2:20" s="5" customFormat="1" ht="29" outlineLevel="1" x14ac:dyDescent="0.35">
      <c r="B220" s="73" t="s">
        <v>459</v>
      </c>
      <c r="C220" s="476">
        <f>H220/$H$218*$C$218</f>
        <v>5.9523809523809521E-3</v>
      </c>
      <c r="D220" s="296"/>
      <c r="E220" s="297"/>
      <c r="F220" s="326"/>
      <c r="G220" s="323"/>
      <c r="H220" s="324">
        <v>1.5</v>
      </c>
      <c r="I220" s="139"/>
      <c r="J220" s="66"/>
      <c r="K220" s="246"/>
      <c r="L220" s="31"/>
      <c r="M220" s="33" t="s">
        <v>42</v>
      </c>
      <c r="N220" s="66" t="s">
        <v>124</v>
      </c>
      <c r="O220" s="68" t="s">
        <v>138</v>
      </c>
      <c r="P220" s="178" t="s">
        <v>118</v>
      </c>
      <c r="Q220" s="502"/>
      <c r="R220" s="503"/>
      <c r="S220" s="522"/>
      <c r="T220" s="523"/>
    </row>
    <row r="221" spans="2:20" s="5" customFormat="1" ht="37" outlineLevel="1" x14ac:dyDescent="0.35">
      <c r="B221" s="73" t="s">
        <v>460</v>
      </c>
      <c r="C221" s="476">
        <f>H221/$H$218*$C$218</f>
        <v>3.968253968253968E-3</v>
      </c>
      <c r="D221" s="296"/>
      <c r="E221" s="297"/>
      <c r="F221" s="326"/>
      <c r="G221" s="323"/>
      <c r="H221" s="324">
        <v>1</v>
      </c>
      <c r="I221" s="139"/>
      <c r="J221" s="66"/>
      <c r="K221" s="246"/>
      <c r="L221" s="31"/>
      <c r="M221" s="33" t="s">
        <v>126</v>
      </c>
      <c r="N221" s="66" t="s">
        <v>127</v>
      </c>
      <c r="O221" s="68" t="s">
        <v>138</v>
      </c>
      <c r="P221" s="178" t="s">
        <v>118</v>
      </c>
      <c r="Q221" s="502"/>
      <c r="R221" s="503"/>
      <c r="S221" s="522"/>
      <c r="T221" s="523"/>
    </row>
    <row r="222" spans="2:20" s="4" customFormat="1" outlineLevel="1" x14ac:dyDescent="0.35">
      <c r="B222" s="222" t="s">
        <v>461</v>
      </c>
      <c r="C222" s="475">
        <f>F222/$F$217*$C$217</f>
        <v>1.7857142857142856E-2</v>
      </c>
      <c r="D222" s="289"/>
      <c r="E222" s="290"/>
      <c r="F222" s="325">
        <v>1</v>
      </c>
      <c r="G222" s="317"/>
      <c r="H222" s="441">
        <f>SUM(H223:H225)</f>
        <v>4</v>
      </c>
      <c r="I222" s="238"/>
      <c r="J222" s="213" t="s">
        <v>462</v>
      </c>
      <c r="K222" s="34" t="s">
        <v>166</v>
      </c>
      <c r="L222" s="212"/>
      <c r="M222" s="225"/>
      <c r="N222" s="217"/>
      <c r="O222" s="214"/>
      <c r="P222" s="177"/>
      <c r="Q222" s="502"/>
      <c r="R222" s="503"/>
      <c r="S222" s="522"/>
      <c r="T222" s="523"/>
    </row>
    <row r="223" spans="2:20" s="5" customFormat="1" ht="37" outlineLevel="1" x14ac:dyDescent="0.35">
      <c r="B223" s="73" t="s">
        <v>463</v>
      </c>
      <c r="C223" s="476">
        <f>H223/$H$222*$C$222</f>
        <v>8.9285714285714281E-3</v>
      </c>
      <c r="D223" s="296"/>
      <c r="E223" s="297"/>
      <c r="F223" s="326"/>
      <c r="G223" s="323"/>
      <c r="H223" s="324">
        <v>2</v>
      </c>
      <c r="I223" s="139"/>
      <c r="J223" s="66"/>
      <c r="K223" s="246"/>
      <c r="L223" s="31"/>
      <c r="M223" s="33" t="s">
        <v>38</v>
      </c>
      <c r="N223" s="66" t="s">
        <v>122</v>
      </c>
      <c r="O223" s="68" t="s">
        <v>138</v>
      </c>
      <c r="P223" s="178" t="s">
        <v>118</v>
      </c>
      <c r="Q223" s="502"/>
      <c r="R223" s="503"/>
      <c r="S223" s="522"/>
      <c r="T223" s="523"/>
    </row>
    <row r="224" spans="2:20" s="5" customFormat="1" ht="29" outlineLevel="1" x14ac:dyDescent="0.35">
      <c r="B224" s="73" t="s">
        <v>464</v>
      </c>
      <c r="C224" s="476">
        <f>H224/$H$222*$C$222</f>
        <v>4.464285714285714E-3</v>
      </c>
      <c r="D224" s="296"/>
      <c r="E224" s="297"/>
      <c r="F224" s="326"/>
      <c r="G224" s="323"/>
      <c r="H224" s="324">
        <v>1</v>
      </c>
      <c r="I224" s="139"/>
      <c r="J224" s="66"/>
      <c r="K224" s="246"/>
      <c r="L224" s="31"/>
      <c r="M224" s="33" t="s">
        <v>42</v>
      </c>
      <c r="N224" s="66" t="s">
        <v>124</v>
      </c>
      <c r="O224" s="68" t="s">
        <v>138</v>
      </c>
      <c r="P224" s="178" t="s">
        <v>118</v>
      </c>
      <c r="Q224" s="502"/>
      <c r="R224" s="503"/>
      <c r="S224" s="522"/>
      <c r="T224" s="523"/>
    </row>
    <row r="225" spans="2:20" s="5" customFormat="1" ht="37" outlineLevel="1" x14ac:dyDescent="0.35">
      <c r="B225" s="73" t="s">
        <v>465</v>
      </c>
      <c r="C225" s="476">
        <f>H225/$H$222*$C$222</f>
        <v>4.464285714285714E-3</v>
      </c>
      <c r="D225" s="296"/>
      <c r="E225" s="297"/>
      <c r="F225" s="326"/>
      <c r="G225" s="323"/>
      <c r="H225" s="324">
        <v>1</v>
      </c>
      <c r="I225" s="139"/>
      <c r="J225" s="66"/>
      <c r="K225" s="246"/>
      <c r="L225" s="31"/>
      <c r="M225" s="33" t="s">
        <v>126</v>
      </c>
      <c r="N225" s="66" t="s">
        <v>127</v>
      </c>
      <c r="O225" s="68" t="s">
        <v>138</v>
      </c>
      <c r="P225" s="178" t="s">
        <v>118</v>
      </c>
      <c r="Q225" s="502"/>
      <c r="R225" s="503"/>
      <c r="S225" s="522"/>
      <c r="T225" s="523"/>
    </row>
    <row r="226" spans="2:20" s="4" customFormat="1" outlineLevel="1" x14ac:dyDescent="0.35">
      <c r="B226" s="222" t="s">
        <v>466</v>
      </c>
      <c r="C226" s="475">
        <f>F226/$F$217*$C$217</f>
        <v>8.9285714285714281E-3</v>
      </c>
      <c r="D226" s="289"/>
      <c r="E226" s="270"/>
      <c r="F226" s="325">
        <v>0.5</v>
      </c>
      <c r="G226" s="317"/>
      <c r="H226" s="441">
        <f>SUM(H227:H229)</f>
        <v>4</v>
      </c>
      <c r="I226" s="238"/>
      <c r="J226" s="213" t="s">
        <v>467</v>
      </c>
      <c r="K226" s="35" t="s">
        <v>143</v>
      </c>
      <c r="L226" s="212"/>
      <c r="M226" s="225"/>
      <c r="N226" s="217"/>
      <c r="O226" s="214"/>
      <c r="P226" s="177"/>
      <c r="Q226" s="502"/>
      <c r="R226" s="503"/>
      <c r="S226" s="522"/>
      <c r="T226" s="523"/>
    </row>
    <row r="227" spans="2:20" s="5" customFormat="1" ht="37" outlineLevel="1" x14ac:dyDescent="0.35">
      <c r="B227" s="73" t="s">
        <v>468</v>
      </c>
      <c r="C227" s="476">
        <f>H227/$H$226*$C$226</f>
        <v>4.464285714285714E-3</v>
      </c>
      <c r="D227" s="296"/>
      <c r="E227" s="297"/>
      <c r="F227" s="326"/>
      <c r="G227" s="323"/>
      <c r="H227" s="324">
        <v>2</v>
      </c>
      <c r="I227" s="139"/>
      <c r="J227" s="66"/>
      <c r="K227" s="31"/>
      <c r="L227" s="31"/>
      <c r="M227" s="33" t="s">
        <v>38</v>
      </c>
      <c r="N227" s="66" t="s">
        <v>122</v>
      </c>
      <c r="O227" s="68" t="s">
        <v>138</v>
      </c>
      <c r="P227" s="178" t="s">
        <v>118</v>
      </c>
      <c r="Q227" s="502"/>
      <c r="R227" s="503"/>
      <c r="S227" s="522"/>
      <c r="T227" s="523"/>
    </row>
    <row r="228" spans="2:20" s="5" customFormat="1" ht="29" outlineLevel="1" x14ac:dyDescent="0.35">
      <c r="B228" s="73" t="s">
        <v>469</v>
      </c>
      <c r="C228" s="476">
        <f>H228/$H$226*$C$226</f>
        <v>2.232142857142857E-3</v>
      </c>
      <c r="D228" s="296"/>
      <c r="E228" s="297"/>
      <c r="F228" s="326"/>
      <c r="G228" s="323"/>
      <c r="H228" s="324">
        <v>1</v>
      </c>
      <c r="I228" s="139"/>
      <c r="J228" s="66"/>
      <c r="K228" s="31"/>
      <c r="L228" s="31"/>
      <c r="M228" s="33" t="s">
        <v>42</v>
      </c>
      <c r="N228" s="66" t="s">
        <v>124</v>
      </c>
      <c r="O228" s="68" t="s">
        <v>138</v>
      </c>
      <c r="P228" s="178" t="s">
        <v>118</v>
      </c>
      <c r="Q228" s="502"/>
      <c r="R228" s="503"/>
      <c r="S228" s="522"/>
      <c r="T228" s="523"/>
    </row>
    <row r="229" spans="2:20" s="5" customFormat="1" ht="37" outlineLevel="1" x14ac:dyDescent="0.35">
      <c r="B229" s="73" t="s">
        <v>470</v>
      </c>
      <c r="C229" s="476">
        <f>H229/$H$226*$C$226</f>
        <v>2.232142857142857E-3</v>
      </c>
      <c r="D229" s="296"/>
      <c r="E229" s="297"/>
      <c r="F229" s="326"/>
      <c r="G229" s="323"/>
      <c r="H229" s="324">
        <v>1</v>
      </c>
      <c r="I229" s="139"/>
      <c r="J229" s="66"/>
      <c r="K229" s="31"/>
      <c r="L229" s="31"/>
      <c r="M229" s="33" t="s">
        <v>126</v>
      </c>
      <c r="N229" s="66" t="s">
        <v>127</v>
      </c>
      <c r="O229" s="68" t="s">
        <v>138</v>
      </c>
      <c r="P229" s="178" t="s">
        <v>118</v>
      </c>
      <c r="Q229" s="502"/>
      <c r="R229" s="503"/>
      <c r="S229" s="522"/>
      <c r="T229" s="523"/>
    </row>
    <row r="230" spans="2:20" s="4" customFormat="1" outlineLevel="1" x14ac:dyDescent="0.35">
      <c r="B230" s="211" t="s">
        <v>471</v>
      </c>
      <c r="C230" s="475">
        <f>F230/$F$217*$C$217</f>
        <v>1.7857142857142856E-2</v>
      </c>
      <c r="D230" s="335"/>
      <c r="E230" s="344"/>
      <c r="F230" s="345">
        <v>1</v>
      </c>
      <c r="G230" s="440">
        <f>SUM(G231:G233)</f>
        <v>3</v>
      </c>
      <c r="H230" s="318"/>
      <c r="I230" s="238"/>
      <c r="J230" s="213" t="s">
        <v>472</v>
      </c>
      <c r="K230" s="212"/>
      <c r="L230" s="212"/>
      <c r="M230" s="213"/>
      <c r="N230" s="213"/>
      <c r="O230" s="214"/>
      <c r="P230" s="154"/>
      <c r="Q230" s="502"/>
      <c r="R230" s="503"/>
      <c r="S230" s="522"/>
      <c r="T230" s="523"/>
    </row>
    <row r="231" spans="2:20" s="3" customFormat="1" ht="37" outlineLevel="2" x14ac:dyDescent="0.35">
      <c r="B231" s="71" t="s">
        <v>473</v>
      </c>
      <c r="C231" s="481">
        <f>G231/$G$230*$C$230</f>
        <v>5.9523809523809521E-3</v>
      </c>
      <c r="D231" s="320"/>
      <c r="E231" s="346"/>
      <c r="F231" s="322"/>
      <c r="G231" s="323">
        <v>1</v>
      </c>
      <c r="H231" s="324"/>
      <c r="I231" s="143"/>
      <c r="J231" s="71" t="s">
        <v>474</v>
      </c>
      <c r="K231" s="22" t="s">
        <v>166</v>
      </c>
      <c r="L231" s="56"/>
      <c r="M231" s="197" t="s">
        <v>475</v>
      </c>
      <c r="N231" s="183" t="s">
        <v>97</v>
      </c>
      <c r="O231" s="184" t="s">
        <v>103</v>
      </c>
      <c r="P231" s="565"/>
      <c r="Q231" s="502"/>
      <c r="R231" s="503"/>
      <c r="S231" s="522"/>
      <c r="T231" s="523"/>
    </row>
    <row r="232" spans="2:20" s="3" customFormat="1" ht="37" outlineLevel="2" x14ac:dyDescent="0.35">
      <c r="B232" s="71" t="s">
        <v>476</v>
      </c>
      <c r="C232" s="481">
        <f>G232/$G$230*$C$230</f>
        <v>5.9523809523809521E-3</v>
      </c>
      <c r="D232" s="320"/>
      <c r="E232" s="346"/>
      <c r="F232" s="322"/>
      <c r="G232" s="323">
        <v>1</v>
      </c>
      <c r="H232" s="324"/>
      <c r="I232" s="144"/>
      <c r="J232" s="71" t="s">
        <v>477</v>
      </c>
      <c r="K232" s="23" t="s">
        <v>143</v>
      </c>
      <c r="L232" s="56"/>
      <c r="M232" s="197" t="s">
        <v>475</v>
      </c>
      <c r="N232" s="183" t="s">
        <v>97</v>
      </c>
      <c r="O232" s="184" t="s">
        <v>103</v>
      </c>
      <c r="P232" s="565"/>
      <c r="Q232" s="506"/>
      <c r="R232" s="507"/>
      <c r="S232" s="522"/>
      <c r="T232" s="523"/>
    </row>
    <row r="233" spans="2:20" s="3" customFormat="1" ht="37.5" outlineLevel="2" thickBot="1" x14ac:dyDescent="0.4">
      <c r="B233" s="71" t="s">
        <v>478</v>
      </c>
      <c r="C233" s="481">
        <f>G233/$G$230*$C$230</f>
        <v>5.9523809523809521E-3</v>
      </c>
      <c r="D233" s="347"/>
      <c r="E233" s="348"/>
      <c r="F233" s="349"/>
      <c r="G233" s="350">
        <v>1</v>
      </c>
      <c r="H233" s="351"/>
      <c r="I233" s="144"/>
      <c r="J233" s="71" t="s">
        <v>479</v>
      </c>
      <c r="K233" s="59" t="s">
        <v>295</v>
      </c>
      <c r="L233" s="56"/>
      <c r="M233" s="197" t="s">
        <v>475</v>
      </c>
      <c r="N233" s="183" t="s">
        <v>97</v>
      </c>
      <c r="O233" s="184" t="s">
        <v>103</v>
      </c>
      <c r="P233" s="565"/>
      <c r="Q233" s="502"/>
      <c r="R233" s="503"/>
      <c r="S233" s="49"/>
      <c r="T233" s="523"/>
    </row>
    <row r="234" spans="2:20" s="4" customFormat="1" ht="19" outlineLevel="1" thickBot="1" x14ac:dyDescent="0.4">
      <c r="B234" s="93"/>
      <c r="C234" s="485"/>
      <c r="D234" s="403"/>
      <c r="E234" s="403"/>
      <c r="F234" s="404"/>
      <c r="G234" s="403"/>
      <c r="H234" s="404"/>
      <c r="I234" s="24"/>
      <c r="J234" s="19"/>
      <c r="K234" s="19"/>
      <c r="L234" s="19"/>
      <c r="M234" s="188"/>
      <c r="N234" s="25"/>
      <c r="O234" s="87"/>
      <c r="P234" s="154"/>
      <c r="Q234" s="502"/>
      <c r="R234" s="503"/>
      <c r="S234" s="520"/>
      <c r="T234" s="516"/>
    </row>
    <row r="235" spans="2:20" s="4" customFormat="1" ht="55.5" x14ac:dyDescent="0.35">
      <c r="B235" s="92" t="s">
        <v>480</v>
      </c>
      <c r="C235" s="471">
        <f>D235/$D$4</f>
        <v>0.125</v>
      </c>
      <c r="D235" s="400">
        <v>2</v>
      </c>
      <c r="E235" s="461">
        <f>SUM(E236:E247)</f>
        <v>2</v>
      </c>
      <c r="F235" s="401"/>
      <c r="G235" s="352"/>
      <c r="H235" s="402"/>
      <c r="I235" s="591" t="s">
        <v>481</v>
      </c>
      <c r="J235" s="592"/>
      <c r="K235" s="60"/>
      <c r="L235" s="60"/>
      <c r="M235" s="189"/>
      <c r="N235" s="30"/>
      <c r="O235" s="30"/>
      <c r="P235" s="154"/>
      <c r="Q235" s="502"/>
      <c r="R235" s="503"/>
      <c r="S235" s="519" t="s">
        <v>482</v>
      </c>
      <c r="T235" s="509" t="s">
        <v>483</v>
      </c>
    </row>
    <row r="236" spans="2:20" s="4" customFormat="1" outlineLevel="1" x14ac:dyDescent="0.35">
      <c r="B236" s="145" t="s">
        <v>484</v>
      </c>
      <c r="C236" s="486">
        <f>E236/$E$235*$C$235</f>
        <v>6.25E-2</v>
      </c>
      <c r="D236" s="405"/>
      <c r="E236" s="406">
        <v>1</v>
      </c>
      <c r="F236" s="464">
        <f>SUM(F237:F241)</f>
        <v>3</v>
      </c>
      <c r="G236" s="407"/>
      <c r="H236" s="408"/>
      <c r="I236" s="585" t="s">
        <v>485</v>
      </c>
      <c r="J236" s="586"/>
      <c r="K236" s="107" t="s">
        <v>29</v>
      </c>
      <c r="L236" s="61"/>
      <c r="M236" s="190"/>
      <c r="N236" s="39"/>
      <c r="O236" s="39"/>
      <c r="P236" s="154"/>
      <c r="Q236" s="502"/>
      <c r="R236" s="503"/>
      <c r="S236" s="520"/>
      <c r="T236" s="516"/>
    </row>
    <row r="237" spans="2:20" s="4" customFormat="1" ht="92.5" outlineLevel="1" x14ac:dyDescent="0.35">
      <c r="B237" s="222" t="s">
        <v>486</v>
      </c>
      <c r="C237" s="475">
        <f>F237/$F$236*$C$236</f>
        <v>2.0833333333333332E-2</v>
      </c>
      <c r="D237" s="289"/>
      <c r="E237" s="290"/>
      <c r="F237" s="325">
        <v>1</v>
      </c>
      <c r="G237" s="317"/>
      <c r="H237" s="441">
        <f>SUM(H238:H240)</f>
        <v>3.5</v>
      </c>
      <c r="I237" s="238"/>
      <c r="J237" s="213" t="s">
        <v>487</v>
      </c>
      <c r="K237" s="212"/>
      <c r="L237" s="212"/>
      <c r="M237" s="225"/>
      <c r="N237" s="217"/>
      <c r="O237" s="214"/>
      <c r="P237" s="178" t="s">
        <v>488</v>
      </c>
      <c r="Q237" s="508" t="s">
        <v>489</v>
      </c>
      <c r="R237" s="509" t="s">
        <v>490</v>
      </c>
      <c r="S237" s="49"/>
      <c r="T237" s="523"/>
    </row>
    <row r="238" spans="2:20" s="5" customFormat="1" ht="37" outlineLevel="1" x14ac:dyDescent="0.35">
      <c r="B238" s="73" t="s">
        <v>491</v>
      </c>
      <c r="C238" s="476">
        <f>H238/$H$237*$C$237</f>
        <v>1.1904761904761904E-2</v>
      </c>
      <c r="D238" s="296"/>
      <c r="E238" s="297"/>
      <c r="F238" s="326"/>
      <c r="G238" s="323"/>
      <c r="H238" s="324">
        <v>2</v>
      </c>
      <c r="I238" s="139"/>
      <c r="J238" s="66"/>
      <c r="K238" s="246"/>
      <c r="L238" s="31"/>
      <c r="M238" s="33" t="s">
        <v>38</v>
      </c>
      <c r="N238" s="66" t="s">
        <v>122</v>
      </c>
      <c r="O238" s="68" t="s">
        <v>40</v>
      </c>
      <c r="P238" s="178" t="s">
        <v>118</v>
      </c>
      <c r="Q238" s="502"/>
      <c r="R238" s="503"/>
      <c r="S238" s="522"/>
      <c r="T238" s="523"/>
    </row>
    <row r="239" spans="2:20" s="5" customFormat="1" ht="29" outlineLevel="1" x14ac:dyDescent="0.35">
      <c r="B239" s="73" t="s">
        <v>492</v>
      </c>
      <c r="C239" s="476">
        <f>H239/$H$237*$C$237</f>
        <v>5.9523809523809521E-3</v>
      </c>
      <c r="D239" s="296"/>
      <c r="E239" s="297"/>
      <c r="F239" s="326"/>
      <c r="G239" s="323"/>
      <c r="H239" s="324">
        <v>1</v>
      </c>
      <c r="I239" s="139"/>
      <c r="J239" s="66"/>
      <c r="K239" s="246"/>
      <c r="L239" s="31"/>
      <c r="M239" s="33" t="s">
        <v>42</v>
      </c>
      <c r="N239" s="66" t="s">
        <v>124</v>
      </c>
      <c r="O239" s="68" t="s">
        <v>40</v>
      </c>
      <c r="P239" s="178" t="s">
        <v>118</v>
      </c>
      <c r="Q239" s="502"/>
      <c r="R239" s="503"/>
      <c r="S239" s="522"/>
      <c r="T239" s="523"/>
    </row>
    <row r="240" spans="2:20" s="5" customFormat="1" ht="37" outlineLevel="1" x14ac:dyDescent="0.35">
      <c r="B240" s="73" t="s">
        <v>493</v>
      </c>
      <c r="C240" s="476">
        <f>H240/$H$237*$C$237</f>
        <v>2.976190476190476E-3</v>
      </c>
      <c r="D240" s="296"/>
      <c r="E240" s="297"/>
      <c r="F240" s="326"/>
      <c r="G240" s="323"/>
      <c r="H240" s="324">
        <v>0.5</v>
      </c>
      <c r="I240" s="139"/>
      <c r="J240" s="66"/>
      <c r="K240" s="246"/>
      <c r="L240" s="31"/>
      <c r="M240" s="33" t="s">
        <v>126</v>
      </c>
      <c r="N240" s="66" t="s">
        <v>127</v>
      </c>
      <c r="O240" s="68" t="s">
        <v>40</v>
      </c>
      <c r="P240" s="178" t="s">
        <v>118</v>
      </c>
      <c r="Q240" s="502"/>
      <c r="R240" s="503"/>
      <c r="S240" s="522"/>
      <c r="T240" s="523"/>
    </row>
    <row r="241" spans="2:20" s="4" customFormat="1" ht="92.5" outlineLevel="1" x14ac:dyDescent="0.35">
      <c r="B241" s="222" t="s">
        <v>494</v>
      </c>
      <c r="C241" s="475">
        <f>F241/$F$236*$C$236</f>
        <v>4.1666666666666664E-2</v>
      </c>
      <c r="D241" s="289"/>
      <c r="E241" s="290"/>
      <c r="F241" s="325">
        <v>2</v>
      </c>
      <c r="G241" s="317"/>
      <c r="H241" s="318"/>
      <c r="I241" s="238"/>
      <c r="J241" s="213" t="s">
        <v>495</v>
      </c>
      <c r="K241" s="212"/>
      <c r="L241" s="212"/>
      <c r="M241" s="225" t="s">
        <v>496</v>
      </c>
      <c r="N241" s="217" t="s">
        <v>497</v>
      </c>
      <c r="O241" s="239" t="s">
        <v>498</v>
      </c>
      <c r="P241" s="177"/>
      <c r="Q241" s="502"/>
      <c r="R241" s="503"/>
      <c r="S241" s="522"/>
      <c r="T241" s="523"/>
    </row>
    <row r="242" spans="2:20" s="4" customFormat="1" outlineLevel="1" x14ac:dyDescent="0.35">
      <c r="B242" s="145" t="s">
        <v>499</v>
      </c>
      <c r="C242" s="486">
        <f>E242/$E$235*$C$235</f>
        <v>6.25E-2</v>
      </c>
      <c r="D242" s="405"/>
      <c r="E242" s="406">
        <v>1</v>
      </c>
      <c r="F242" s="464">
        <f>SUM(F243:F247)</f>
        <v>3</v>
      </c>
      <c r="G242" s="409"/>
      <c r="H242" s="268"/>
      <c r="I242" s="585" t="s">
        <v>500</v>
      </c>
      <c r="J242" s="586"/>
      <c r="K242" s="107" t="s">
        <v>29</v>
      </c>
      <c r="L242" s="61"/>
      <c r="M242" s="190"/>
      <c r="N242" s="39"/>
      <c r="O242" s="39"/>
      <c r="P242" s="154"/>
      <c r="Q242" s="502"/>
      <c r="R242" s="503"/>
      <c r="S242" s="522"/>
      <c r="T242" s="523"/>
    </row>
    <row r="243" spans="2:20" s="4" customFormat="1" outlineLevel="1" x14ac:dyDescent="0.35">
      <c r="B243" s="219" t="s">
        <v>501</v>
      </c>
      <c r="C243" s="483">
        <f>F243/$F$242*$C$242</f>
        <v>2.0833333333333332E-2</v>
      </c>
      <c r="D243" s="285"/>
      <c r="E243" s="286"/>
      <c r="F243" s="325">
        <v>1</v>
      </c>
      <c r="G243" s="327"/>
      <c r="H243" s="441">
        <f>SUM(H244:H246)</f>
        <v>4.5</v>
      </c>
      <c r="I243" s="224"/>
      <c r="J243" s="217" t="s">
        <v>502</v>
      </c>
      <c r="K243" s="212"/>
      <c r="L243" s="212"/>
      <c r="M243" s="225"/>
      <c r="N243" s="217"/>
      <c r="O243" s="214"/>
      <c r="P243" s="154"/>
      <c r="Q243" s="502"/>
      <c r="R243" s="503"/>
      <c r="S243" s="522"/>
      <c r="T243" s="523"/>
    </row>
    <row r="244" spans="2:20" s="5" customFormat="1" ht="37" outlineLevel="1" x14ac:dyDescent="0.35">
      <c r="B244" s="73" t="s">
        <v>503</v>
      </c>
      <c r="C244" s="476">
        <f>H244/$H$243*$C$243</f>
        <v>9.2592592592592587E-3</v>
      </c>
      <c r="D244" s="296"/>
      <c r="E244" s="297"/>
      <c r="F244" s="326"/>
      <c r="G244" s="323"/>
      <c r="H244" s="324">
        <v>2</v>
      </c>
      <c r="I244" s="139"/>
      <c r="J244" s="66"/>
      <c r="K244" s="246"/>
      <c r="L244" s="31"/>
      <c r="M244" s="33" t="s">
        <v>38</v>
      </c>
      <c r="N244" s="66" t="s">
        <v>122</v>
      </c>
      <c r="O244" s="68" t="s">
        <v>40</v>
      </c>
      <c r="P244" s="178" t="s">
        <v>118</v>
      </c>
      <c r="Q244" s="502"/>
      <c r="R244" s="503"/>
      <c r="S244" s="522"/>
      <c r="T244" s="523"/>
    </row>
    <row r="245" spans="2:20" s="5" customFormat="1" ht="29" outlineLevel="1" x14ac:dyDescent="0.35">
      <c r="B245" s="73" t="s">
        <v>504</v>
      </c>
      <c r="C245" s="476">
        <f>H245/$H$243*$C$243</f>
        <v>4.6296296296296294E-3</v>
      </c>
      <c r="D245" s="296"/>
      <c r="E245" s="297"/>
      <c r="F245" s="326"/>
      <c r="G245" s="323"/>
      <c r="H245" s="324">
        <v>1</v>
      </c>
      <c r="I245" s="139"/>
      <c r="J245" s="66"/>
      <c r="K245" s="246"/>
      <c r="L245" s="31"/>
      <c r="M245" s="33" t="s">
        <v>42</v>
      </c>
      <c r="N245" s="66" t="s">
        <v>124</v>
      </c>
      <c r="O245" s="68" t="s">
        <v>40</v>
      </c>
      <c r="P245" s="178" t="s">
        <v>118</v>
      </c>
      <c r="Q245" s="502"/>
      <c r="R245" s="503"/>
      <c r="S245" s="522"/>
      <c r="T245" s="523"/>
    </row>
    <row r="246" spans="2:20" s="5" customFormat="1" ht="37" outlineLevel="1" x14ac:dyDescent="0.35">
      <c r="B246" s="73" t="s">
        <v>505</v>
      </c>
      <c r="C246" s="476">
        <f>H246/$H$243*$C$243</f>
        <v>6.9444444444444441E-3</v>
      </c>
      <c r="D246" s="296"/>
      <c r="E246" s="297"/>
      <c r="F246" s="326"/>
      <c r="G246" s="323"/>
      <c r="H246" s="324">
        <v>1.5</v>
      </c>
      <c r="I246" s="139"/>
      <c r="J246" s="66"/>
      <c r="K246" s="246"/>
      <c r="L246" s="31"/>
      <c r="M246" s="33" t="s">
        <v>126</v>
      </c>
      <c r="N246" s="66" t="s">
        <v>127</v>
      </c>
      <c r="O246" s="68" t="s">
        <v>40</v>
      </c>
      <c r="P246" s="178" t="s">
        <v>118</v>
      </c>
      <c r="Q246" s="502"/>
      <c r="R246" s="503"/>
      <c r="S246" s="522"/>
      <c r="T246" s="523"/>
    </row>
    <row r="247" spans="2:20" s="4" customFormat="1" ht="92.5" outlineLevel="1" x14ac:dyDescent="0.35">
      <c r="B247" s="219" t="s">
        <v>506</v>
      </c>
      <c r="C247" s="483">
        <f>F247/$F$242*$C$242</f>
        <v>4.1666666666666664E-2</v>
      </c>
      <c r="D247" s="285"/>
      <c r="E247" s="286"/>
      <c r="F247" s="325">
        <v>2</v>
      </c>
      <c r="G247" s="327"/>
      <c r="H247" s="318"/>
      <c r="I247" s="224"/>
      <c r="J247" s="217" t="s">
        <v>507</v>
      </c>
      <c r="K247" s="212"/>
      <c r="L247" s="212"/>
      <c r="M247" s="225" t="s">
        <v>496</v>
      </c>
      <c r="N247" s="217" t="s">
        <v>497</v>
      </c>
      <c r="O247" s="239" t="s">
        <v>498</v>
      </c>
      <c r="P247" s="177"/>
      <c r="Q247" s="502"/>
      <c r="R247" s="503"/>
      <c r="S247" s="522"/>
      <c r="T247" s="523"/>
    </row>
    <row r="248" spans="2:20" s="4" customFormat="1" x14ac:dyDescent="0.35">
      <c r="B248" s="92" t="s">
        <v>508</v>
      </c>
      <c r="C248" s="471">
        <f>D248/$D$4</f>
        <v>6.25E-2</v>
      </c>
      <c r="D248" s="292">
        <v>1</v>
      </c>
      <c r="E248" s="447">
        <f>SUM(E249:E254)</f>
        <v>2</v>
      </c>
      <c r="F248" s="447"/>
      <c r="G248" s="293"/>
      <c r="H248" s="410"/>
      <c r="I248" s="575" t="s">
        <v>509</v>
      </c>
      <c r="J248" s="576"/>
      <c r="K248" s="60"/>
      <c r="L248" s="60"/>
      <c r="M248" s="189"/>
      <c r="N248" s="30"/>
      <c r="O248" s="30"/>
      <c r="P248" s="154"/>
      <c r="Q248" s="502"/>
      <c r="R248" s="503"/>
      <c r="S248" s="522"/>
      <c r="T248" s="523"/>
    </row>
    <row r="249" spans="2:20" s="4" customFormat="1" outlineLevel="1" x14ac:dyDescent="0.35">
      <c r="B249" s="145" t="s">
        <v>510</v>
      </c>
      <c r="C249" s="486">
        <f>E249/$E$248*$C$248</f>
        <v>3.125E-2</v>
      </c>
      <c r="D249" s="405"/>
      <c r="E249" s="406">
        <v>1</v>
      </c>
      <c r="F249" s="406"/>
      <c r="G249" s="407"/>
      <c r="H249" s="465">
        <f>SUM(H250:H251)</f>
        <v>2</v>
      </c>
      <c r="I249" s="585" t="s">
        <v>511</v>
      </c>
      <c r="J249" s="586"/>
      <c r="K249" s="61"/>
      <c r="L249" s="61"/>
      <c r="M249" s="190"/>
      <c r="N249" s="39"/>
      <c r="O249" s="39"/>
      <c r="P249" s="154"/>
      <c r="Q249" s="502"/>
      <c r="R249" s="503"/>
      <c r="S249" s="522"/>
      <c r="T249" s="523"/>
    </row>
    <row r="250" spans="2:20" s="4" customFormat="1" ht="111" outlineLevel="1" x14ac:dyDescent="0.35">
      <c r="B250" s="219" t="s">
        <v>512</v>
      </c>
      <c r="C250" s="483">
        <f>H250/$H$249*$C$249</f>
        <v>1.5625E-2</v>
      </c>
      <c r="D250" s="285"/>
      <c r="E250" s="286"/>
      <c r="F250" s="325"/>
      <c r="G250" s="327"/>
      <c r="H250" s="318">
        <v>1</v>
      </c>
      <c r="I250" s="238"/>
      <c r="J250" s="213"/>
      <c r="K250" s="212"/>
      <c r="L250" s="212"/>
      <c r="M250" s="225" t="s">
        <v>513</v>
      </c>
      <c r="N250" s="217" t="s">
        <v>275</v>
      </c>
      <c r="O250" s="239" t="s">
        <v>514</v>
      </c>
      <c r="P250" s="163" t="s">
        <v>515</v>
      </c>
      <c r="Q250" s="517" t="s">
        <v>515</v>
      </c>
      <c r="R250" s="505" t="s">
        <v>411</v>
      </c>
      <c r="S250" s="520"/>
      <c r="T250" s="516"/>
    </row>
    <row r="251" spans="2:20" s="4" customFormat="1" ht="55.5" outlineLevel="1" x14ac:dyDescent="0.35">
      <c r="B251" s="219" t="s">
        <v>516</v>
      </c>
      <c r="C251" s="483">
        <f>H251/$H$249*$C$249</f>
        <v>1.5625E-2</v>
      </c>
      <c r="D251" s="285"/>
      <c r="E251" s="286"/>
      <c r="F251" s="325"/>
      <c r="G251" s="327"/>
      <c r="H251" s="318">
        <v>1</v>
      </c>
      <c r="I251" s="238"/>
      <c r="J251" s="213"/>
      <c r="K251" s="212"/>
      <c r="L251" s="212"/>
      <c r="M251" s="225" t="s">
        <v>126</v>
      </c>
      <c r="N251" s="217" t="s">
        <v>517</v>
      </c>
      <c r="O251" s="239" t="s">
        <v>514</v>
      </c>
      <c r="P251" s="163" t="s">
        <v>515</v>
      </c>
      <c r="Q251" s="515"/>
      <c r="R251" s="516"/>
      <c r="S251" s="520"/>
      <c r="T251" s="516"/>
    </row>
    <row r="252" spans="2:20" s="4" customFormat="1" outlineLevel="1" x14ac:dyDescent="0.35">
      <c r="B252" s="145" t="s">
        <v>518</v>
      </c>
      <c r="C252" s="486">
        <f>E252/$E$248*$C$248</f>
        <v>3.125E-2</v>
      </c>
      <c r="D252" s="405"/>
      <c r="E252" s="406">
        <v>1</v>
      </c>
      <c r="F252" s="406"/>
      <c r="G252" s="409"/>
      <c r="H252" s="448">
        <f>SUM(H253:H254)</f>
        <v>2</v>
      </c>
      <c r="I252" s="585" t="s">
        <v>519</v>
      </c>
      <c r="J252" s="586"/>
      <c r="K252" s="61"/>
      <c r="L252" s="61"/>
      <c r="M252" s="190"/>
      <c r="N252" s="39"/>
      <c r="O252" s="39"/>
      <c r="P252" s="154"/>
      <c r="Q252" s="515"/>
      <c r="R252" s="516"/>
      <c r="S252" s="520"/>
      <c r="T252" s="516"/>
    </row>
    <row r="253" spans="2:20" s="4" customFormat="1" ht="55.5" outlineLevel="1" x14ac:dyDescent="0.35">
      <c r="B253" s="219" t="s">
        <v>520</v>
      </c>
      <c r="C253" s="483">
        <f>H253/$H$252*$C$252</f>
        <v>1.5625E-2</v>
      </c>
      <c r="D253" s="285"/>
      <c r="E253" s="286"/>
      <c r="F253" s="325"/>
      <c r="G253" s="327"/>
      <c r="H253" s="318">
        <v>1</v>
      </c>
      <c r="I253" s="238"/>
      <c r="J253" s="213"/>
      <c r="K253" s="212"/>
      <c r="L253" s="212"/>
      <c r="M253" s="225" t="s">
        <v>513</v>
      </c>
      <c r="N253" s="217" t="s">
        <v>275</v>
      </c>
      <c r="O253" s="239" t="s">
        <v>514</v>
      </c>
      <c r="P253" s="163" t="s">
        <v>515</v>
      </c>
      <c r="Q253" s="515"/>
      <c r="R253" s="516"/>
      <c r="S253" s="520"/>
      <c r="T253" s="516"/>
    </row>
    <row r="254" spans="2:20" s="4" customFormat="1" ht="56" outlineLevel="1" thickBot="1" x14ac:dyDescent="0.4">
      <c r="B254" s="219" t="s">
        <v>521</v>
      </c>
      <c r="C254" s="483">
        <f>H254/$H$252*$C$252</f>
        <v>1.5625E-2</v>
      </c>
      <c r="D254" s="411"/>
      <c r="E254" s="412"/>
      <c r="F254" s="413"/>
      <c r="G254" s="414"/>
      <c r="H254" s="415">
        <v>1</v>
      </c>
      <c r="I254" s="238"/>
      <c r="J254" s="213"/>
      <c r="K254" s="212"/>
      <c r="L254" s="212"/>
      <c r="M254" s="225" t="s">
        <v>126</v>
      </c>
      <c r="N254" s="217" t="s">
        <v>517</v>
      </c>
      <c r="O254" s="239" t="s">
        <v>514</v>
      </c>
      <c r="P254" s="163" t="s">
        <v>515</v>
      </c>
      <c r="Q254" s="526"/>
      <c r="R254" s="527"/>
      <c r="S254" s="528"/>
      <c r="T254" s="527"/>
    </row>
    <row r="255" spans="2:20" s="3" customFormat="1" x14ac:dyDescent="0.35">
      <c r="B255" s="85" t="s">
        <v>522</v>
      </c>
      <c r="C255" s="487"/>
      <c r="D255" s="263"/>
      <c r="E255" s="263"/>
      <c r="F255" s="264"/>
      <c r="G255" s="263"/>
      <c r="H255" s="264"/>
      <c r="I255" s="15"/>
      <c r="J255" s="16"/>
      <c r="K255" s="12"/>
      <c r="L255" s="12"/>
      <c r="M255" s="13"/>
      <c r="N255" s="14"/>
      <c r="O255" s="88"/>
      <c r="P255" s="154"/>
      <c r="Q255" s="438"/>
      <c r="R255" s="438"/>
      <c r="S255" s="438"/>
      <c r="T255" s="438"/>
    </row>
    <row r="256" spans="2:20" s="3" customFormat="1" ht="19" thickBot="1" x14ac:dyDescent="0.4">
      <c r="B256" s="85"/>
      <c r="C256" s="470">
        <f>SUM(C305,C296,C287,C279,C274,C270,C263,C257)</f>
        <v>0.99999999999999989</v>
      </c>
      <c r="D256" s="466">
        <f>SUM(D257:D313)</f>
        <v>10</v>
      </c>
      <c r="E256" s="356"/>
      <c r="F256" s="357"/>
      <c r="G256" s="356"/>
      <c r="H256" s="357"/>
      <c r="I256" s="354"/>
      <c r="J256" s="355"/>
      <c r="K256" s="12"/>
      <c r="L256" s="12"/>
      <c r="M256" s="13"/>
      <c r="N256" s="14"/>
      <c r="O256" s="88"/>
      <c r="P256" s="154"/>
      <c r="Q256" s="438"/>
      <c r="R256" s="438"/>
      <c r="S256" s="438"/>
      <c r="T256" s="438"/>
    </row>
    <row r="257" spans="2:20" x14ac:dyDescent="0.35">
      <c r="B257" s="95" t="s">
        <v>523</v>
      </c>
      <c r="C257" s="488">
        <f>D257/$D$256</f>
        <v>0.1</v>
      </c>
      <c r="D257" s="358">
        <v>1</v>
      </c>
      <c r="E257" s="550">
        <f>SUM(E258)</f>
        <v>1</v>
      </c>
      <c r="F257" s="359"/>
      <c r="G257" s="360"/>
      <c r="H257" s="361"/>
      <c r="I257" s="605" t="s">
        <v>524</v>
      </c>
      <c r="J257" s="606"/>
      <c r="K257" s="43"/>
      <c r="L257" s="43"/>
      <c r="M257" s="191"/>
      <c r="N257" s="42"/>
      <c r="O257" s="100"/>
      <c r="Q257" s="529"/>
      <c r="R257" s="530"/>
      <c r="S257" s="529"/>
      <c r="T257" s="530"/>
    </row>
    <row r="258" spans="2:20" outlineLevel="1" x14ac:dyDescent="0.35">
      <c r="B258" s="83" t="s">
        <v>525</v>
      </c>
      <c r="C258" s="489">
        <f>E258/$E$257*$C$257</f>
        <v>0.1</v>
      </c>
      <c r="D258" s="362"/>
      <c r="E258" s="363">
        <v>1</v>
      </c>
      <c r="F258" s="467">
        <f>SUM(F259:F262)</f>
        <v>3</v>
      </c>
      <c r="G258" s="364"/>
      <c r="H258" s="365"/>
      <c r="I258" s="607" t="s">
        <v>526</v>
      </c>
      <c r="J258" s="608"/>
      <c r="K258" s="41"/>
      <c r="L258" s="41"/>
      <c r="M258" s="192"/>
      <c r="N258" s="40"/>
      <c r="O258" s="89"/>
      <c r="Q258" s="502"/>
      <c r="R258" s="503"/>
      <c r="S258" s="502"/>
      <c r="T258" s="503"/>
    </row>
    <row r="259" spans="2:20" ht="55.5" outlineLevel="1" x14ac:dyDescent="0.35">
      <c r="B259" s="75" t="s">
        <v>527</v>
      </c>
      <c r="C259" s="490">
        <f>F259/$F$258*$C$258</f>
        <v>6.6666666666666666E-2</v>
      </c>
      <c r="D259" s="366"/>
      <c r="E259" s="367"/>
      <c r="F259" s="547">
        <v>2</v>
      </c>
      <c r="G259" s="369"/>
      <c r="H259" s="468">
        <f>SUM(H260:H261)</f>
        <v>3</v>
      </c>
      <c r="I259" s="146"/>
      <c r="J259" s="108" t="s">
        <v>528</v>
      </c>
      <c r="K259" s="22" t="s">
        <v>166</v>
      </c>
      <c r="L259" s="57"/>
      <c r="M259" s="77"/>
      <c r="N259" s="77"/>
      <c r="O259" s="101"/>
      <c r="Q259" s="502"/>
      <c r="R259" s="503"/>
      <c r="S259" s="504" t="s">
        <v>529</v>
      </c>
      <c r="T259" s="505" t="s">
        <v>80</v>
      </c>
    </row>
    <row r="260" spans="2:20" s="204" customFormat="1" ht="87" outlineLevel="1" x14ac:dyDescent="0.35">
      <c r="B260" s="198"/>
      <c r="C260" s="491">
        <f>H260/$H$259*$C$259</f>
        <v>4.4444444444444439E-2</v>
      </c>
      <c r="D260" s="370"/>
      <c r="E260" s="371"/>
      <c r="F260" s="372"/>
      <c r="G260" s="373"/>
      <c r="H260" s="374">
        <v>2</v>
      </c>
      <c r="I260" s="199"/>
      <c r="J260" s="200"/>
      <c r="K260" s="259"/>
      <c r="L260" s="201"/>
      <c r="M260" s="200" t="s">
        <v>38</v>
      </c>
      <c r="N260" s="200" t="s">
        <v>39</v>
      </c>
      <c r="O260" s="202" t="s">
        <v>40</v>
      </c>
      <c r="P260" s="203" t="s">
        <v>530</v>
      </c>
      <c r="Q260" s="531"/>
      <c r="R260" s="532"/>
      <c r="S260" s="531"/>
      <c r="T260" s="532"/>
    </row>
    <row r="261" spans="2:20" s="204" customFormat="1" ht="87" outlineLevel="1" x14ac:dyDescent="0.35">
      <c r="B261" s="198"/>
      <c r="C261" s="491">
        <f>H261/$H$259*$C$259</f>
        <v>2.222222222222222E-2</v>
      </c>
      <c r="D261" s="370"/>
      <c r="E261" s="371"/>
      <c r="F261" s="372"/>
      <c r="G261" s="373"/>
      <c r="H261" s="374">
        <v>1</v>
      </c>
      <c r="I261" s="199"/>
      <c r="J261" s="200"/>
      <c r="K261" s="259"/>
      <c r="L261" s="201"/>
      <c r="M261" s="200" t="s">
        <v>531</v>
      </c>
      <c r="N261" s="200" t="s">
        <v>43</v>
      </c>
      <c r="O261" s="202" t="s">
        <v>40</v>
      </c>
      <c r="P261" s="203" t="s">
        <v>530</v>
      </c>
      <c r="Q261" s="531"/>
      <c r="R261" s="532"/>
      <c r="S261" s="531"/>
      <c r="T261" s="532"/>
    </row>
    <row r="262" spans="2:20" ht="55.5" outlineLevel="1" x14ac:dyDescent="0.35">
      <c r="B262" s="75" t="s">
        <v>532</v>
      </c>
      <c r="C262" s="490">
        <f>F262/$F$258*$C$258</f>
        <v>3.3333333333333333E-2</v>
      </c>
      <c r="D262" s="375"/>
      <c r="E262" s="376"/>
      <c r="F262" s="377">
        <v>1</v>
      </c>
      <c r="G262" s="378"/>
      <c r="H262" s="379"/>
      <c r="I262" s="147"/>
      <c r="J262" s="108" t="s">
        <v>533</v>
      </c>
      <c r="K262" s="260"/>
      <c r="L262" s="109"/>
      <c r="M262" s="110" t="s">
        <v>62</v>
      </c>
      <c r="N262" s="110" t="s">
        <v>63</v>
      </c>
      <c r="O262" s="111" t="s">
        <v>40</v>
      </c>
      <c r="Q262" s="502"/>
      <c r="R262" s="503"/>
      <c r="S262" s="502"/>
      <c r="T262" s="503"/>
    </row>
    <row r="263" spans="2:20" x14ac:dyDescent="0.35">
      <c r="B263" s="95" t="s">
        <v>534</v>
      </c>
      <c r="C263" s="488">
        <f>D263/$D$256</f>
        <v>0.2</v>
      </c>
      <c r="D263" s="380">
        <v>2</v>
      </c>
      <c r="E263" s="549">
        <f>SUM(E264)</f>
        <v>1</v>
      </c>
      <c r="F263" s="381"/>
      <c r="G263" s="382"/>
      <c r="H263" s="383"/>
      <c r="I263" s="605" t="s">
        <v>535</v>
      </c>
      <c r="J263" s="606"/>
      <c r="K263" s="112"/>
      <c r="L263" s="112"/>
      <c r="M263" s="193"/>
      <c r="N263" s="113"/>
      <c r="O263" s="114"/>
      <c r="Q263" s="502"/>
      <c r="R263" s="503"/>
      <c r="S263" s="502"/>
      <c r="T263" s="503"/>
    </row>
    <row r="264" spans="2:20" outlineLevel="1" x14ac:dyDescent="0.35">
      <c r="B264" s="83" t="s">
        <v>536</v>
      </c>
      <c r="C264" s="489">
        <f>E264/E263*C263</f>
        <v>0.2</v>
      </c>
      <c r="D264" s="362"/>
      <c r="E264" s="363">
        <v>1</v>
      </c>
      <c r="F264" s="467">
        <f>SUM(F265:F269)</f>
        <v>4</v>
      </c>
      <c r="G264" s="364"/>
      <c r="H264" s="384"/>
      <c r="I264" s="194" t="s">
        <v>537</v>
      </c>
      <c r="J264" s="194"/>
      <c r="K264" s="194"/>
      <c r="L264" s="115"/>
      <c r="M264" s="194"/>
      <c r="N264" s="116"/>
      <c r="O264" s="117"/>
      <c r="Q264" s="502"/>
      <c r="R264" s="503"/>
      <c r="S264" s="502"/>
      <c r="T264" s="503"/>
    </row>
    <row r="265" spans="2:20" s="204" customFormat="1" ht="87" outlineLevel="1" x14ac:dyDescent="0.35">
      <c r="B265" s="198" t="s">
        <v>538</v>
      </c>
      <c r="C265" s="491">
        <f>F265/$F$264*$C$264</f>
        <v>0.1</v>
      </c>
      <c r="D265" s="370"/>
      <c r="E265" s="371"/>
      <c r="F265" s="372">
        <v>2</v>
      </c>
      <c r="G265" s="385"/>
      <c r="H265" s="468">
        <f>SUM(H266:H267)</f>
        <v>3</v>
      </c>
      <c r="I265" s="199"/>
      <c r="J265" s="200" t="s">
        <v>539</v>
      </c>
      <c r="K265" s="207" t="s">
        <v>166</v>
      </c>
      <c r="L265" s="201"/>
      <c r="M265" s="200"/>
      <c r="N265" s="200"/>
      <c r="O265" s="202"/>
      <c r="P265" s="203" t="s">
        <v>530</v>
      </c>
      <c r="Q265" s="558" t="s">
        <v>530</v>
      </c>
      <c r="R265" s="559" t="s">
        <v>540</v>
      </c>
      <c r="S265" s="531"/>
      <c r="T265" s="532"/>
    </row>
    <row r="266" spans="2:20" s="204" customFormat="1" ht="87" outlineLevel="1" x14ac:dyDescent="0.35">
      <c r="B266" s="198"/>
      <c r="C266" s="491">
        <f>H266/$H$265*$C$265</f>
        <v>6.6666666666666666E-2</v>
      </c>
      <c r="D266" s="370"/>
      <c r="E266" s="371"/>
      <c r="F266" s="372"/>
      <c r="G266" s="385"/>
      <c r="H266" s="374">
        <v>2</v>
      </c>
      <c r="I266" s="199"/>
      <c r="J266" s="200"/>
      <c r="K266" s="259"/>
      <c r="L266" s="201"/>
      <c r="M266" s="200" t="s">
        <v>38</v>
      </c>
      <c r="N266" s="200" t="s">
        <v>39</v>
      </c>
      <c r="O266" s="202" t="s">
        <v>40</v>
      </c>
      <c r="P266" s="203" t="s">
        <v>530</v>
      </c>
      <c r="Q266" s="558"/>
      <c r="R266" s="559"/>
      <c r="S266" s="531"/>
      <c r="T266" s="532"/>
    </row>
    <row r="267" spans="2:20" s="204" customFormat="1" ht="87" outlineLevel="1" x14ac:dyDescent="0.35">
      <c r="B267" s="198"/>
      <c r="C267" s="491">
        <f>H267/$H$265*$C$265</f>
        <v>3.3333333333333333E-2</v>
      </c>
      <c r="D267" s="370"/>
      <c r="E267" s="371"/>
      <c r="F267" s="372"/>
      <c r="G267" s="385"/>
      <c r="H267" s="374">
        <v>1</v>
      </c>
      <c r="I267" s="199"/>
      <c r="J267" s="200"/>
      <c r="K267" s="259"/>
      <c r="L267" s="201"/>
      <c r="M267" s="200" t="s">
        <v>531</v>
      </c>
      <c r="N267" s="200" t="s">
        <v>43</v>
      </c>
      <c r="O267" s="202" t="s">
        <v>40</v>
      </c>
      <c r="P267" s="203" t="s">
        <v>530</v>
      </c>
      <c r="Q267" s="531"/>
      <c r="R267" s="533"/>
      <c r="S267" s="531"/>
      <c r="T267" s="532"/>
    </row>
    <row r="268" spans="2:20" ht="166.5" outlineLevel="1" x14ac:dyDescent="0.35">
      <c r="B268" s="75" t="s">
        <v>541</v>
      </c>
      <c r="C268" s="491">
        <f>F268/$F$264*$C$264</f>
        <v>0.05</v>
      </c>
      <c r="D268" s="366"/>
      <c r="E268" s="367"/>
      <c r="F268" s="368">
        <v>1</v>
      </c>
      <c r="G268" s="386"/>
      <c r="H268" s="387"/>
      <c r="I268" s="148"/>
      <c r="J268" s="76" t="s">
        <v>542</v>
      </c>
      <c r="K268" s="120" t="s">
        <v>143</v>
      </c>
      <c r="L268" s="118"/>
      <c r="M268" s="76" t="s">
        <v>96</v>
      </c>
      <c r="N268" s="76" t="s">
        <v>97</v>
      </c>
      <c r="O268" s="119" t="s">
        <v>103</v>
      </c>
      <c r="P268" s="178" t="s">
        <v>543</v>
      </c>
      <c r="Q268" s="534" t="s">
        <v>543</v>
      </c>
      <c r="R268" s="512" t="s">
        <v>544</v>
      </c>
      <c r="S268" s="502"/>
      <c r="T268" s="503"/>
    </row>
    <row r="269" spans="2:20" ht="55.5" outlineLevel="1" x14ac:dyDescent="0.35">
      <c r="B269" s="75" t="s">
        <v>545</v>
      </c>
      <c r="C269" s="491">
        <f>F269/$F$264*$C$264</f>
        <v>0.05</v>
      </c>
      <c r="D269" s="375"/>
      <c r="E269" s="376"/>
      <c r="F269" s="377">
        <v>1</v>
      </c>
      <c r="G269" s="388"/>
      <c r="H269" s="379"/>
      <c r="I269" s="148"/>
      <c r="J269" s="76" t="s">
        <v>546</v>
      </c>
      <c r="K269" s="121" t="s">
        <v>295</v>
      </c>
      <c r="L269" s="118"/>
      <c r="M269" s="76" t="s">
        <v>96</v>
      </c>
      <c r="N269" s="76" t="s">
        <v>97</v>
      </c>
      <c r="O269" s="119" t="s">
        <v>103</v>
      </c>
      <c r="P269" s="154" t="s">
        <v>547</v>
      </c>
      <c r="Q269" s="511" t="s">
        <v>548</v>
      </c>
      <c r="R269" s="512" t="s">
        <v>549</v>
      </c>
      <c r="S269" s="502"/>
      <c r="T269" s="503"/>
    </row>
    <row r="270" spans="2:20" s="2" customFormat="1" x14ac:dyDescent="0.35">
      <c r="B270" s="95" t="s">
        <v>550</v>
      </c>
      <c r="C270" s="488">
        <f>D270/$D$256</f>
        <v>0.2</v>
      </c>
      <c r="D270" s="380">
        <v>2</v>
      </c>
      <c r="E270" s="549">
        <f>SUM(E271)</f>
        <v>1</v>
      </c>
      <c r="F270" s="381"/>
      <c r="G270" s="382"/>
      <c r="H270" s="383"/>
      <c r="I270" s="587" t="s">
        <v>551</v>
      </c>
      <c r="J270" s="588"/>
      <c r="K270" s="112"/>
      <c r="L270" s="112"/>
      <c r="M270" s="193"/>
      <c r="N270" s="113"/>
      <c r="O270" s="114"/>
      <c r="P270" s="154"/>
      <c r="Q270" s="535"/>
      <c r="R270" s="536"/>
      <c r="S270" s="535"/>
      <c r="T270" s="537"/>
    </row>
    <row r="271" spans="2:20" outlineLevel="1" x14ac:dyDescent="0.35">
      <c r="B271" s="83" t="s">
        <v>552</v>
      </c>
      <c r="C271" s="489">
        <f>E271/E270*C270</f>
        <v>0.2</v>
      </c>
      <c r="D271" s="362"/>
      <c r="E271" s="363">
        <v>1</v>
      </c>
      <c r="F271" s="467">
        <f>SUM(F272:F273)</f>
        <v>3</v>
      </c>
      <c r="G271" s="364"/>
      <c r="H271" s="384"/>
      <c r="I271" s="589" t="s">
        <v>553</v>
      </c>
      <c r="J271" s="590"/>
      <c r="K271" s="115"/>
      <c r="L271" s="115"/>
      <c r="M271" s="194"/>
      <c r="N271" s="116"/>
      <c r="O271" s="117"/>
      <c r="Q271" s="502"/>
      <c r="R271" s="512"/>
      <c r="S271" s="502"/>
      <c r="T271" s="503"/>
    </row>
    <row r="272" spans="2:20" ht="166.5" outlineLevel="1" x14ac:dyDescent="0.35">
      <c r="B272" s="75" t="s">
        <v>554</v>
      </c>
      <c r="C272" s="490">
        <f>F272/$F$271*$C$271</f>
        <v>0.13333333333333333</v>
      </c>
      <c r="D272" s="366"/>
      <c r="E272" s="367"/>
      <c r="F272" s="368">
        <v>2</v>
      </c>
      <c r="G272" s="386"/>
      <c r="H272" s="387"/>
      <c r="I272" s="149"/>
      <c r="J272" s="76" t="s">
        <v>555</v>
      </c>
      <c r="K272" s="245" t="s">
        <v>166</v>
      </c>
      <c r="L272" s="118"/>
      <c r="M272" s="122" t="s">
        <v>96</v>
      </c>
      <c r="N272" s="76" t="s">
        <v>97</v>
      </c>
      <c r="O272" s="119" t="s">
        <v>103</v>
      </c>
      <c r="P272" s="163" t="s">
        <v>556</v>
      </c>
      <c r="Q272" s="511" t="s">
        <v>557</v>
      </c>
      <c r="R272" s="512" t="s">
        <v>558</v>
      </c>
      <c r="S272" s="502"/>
      <c r="T272" s="503"/>
    </row>
    <row r="273" spans="2:20" outlineLevel="1" x14ac:dyDescent="0.35">
      <c r="B273" s="75" t="s">
        <v>559</v>
      </c>
      <c r="C273" s="490">
        <f>F273/$F$271*$C$271</f>
        <v>6.6666666666666666E-2</v>
      </c>
      <c r="D273" s="375"/>
      <c r="E273" s="376"/>
      <c r="F273" s="377">
        <v>1</v>
      </c>
      <c r="G273" s="388"/>
      <c r="H273" s="379"/>
      <c r="I273" s="150"/>
      <c r="J273" s="76" t="s">
        <v>560</v>
      </c>
      <c r="K273" s="121" t="s">
        <v>295</v>
      </c>
      <c r="L273" s="118"/>
      <c r="M273" s="76" t="s">
        <v>96</v>
      </c>
      <c r="N273" s="76" t="s">
        <v>97</v>
      </c>
      <c r="O273" s="119" t="s">
        <v>103</v>
      </c>
      <c r="Q273" s="502"/>
      <c r="R273" s="512"/>
      <c r="S273" s="502"/>
      <c r="T273" s="503"/>
    </row>
    <row r="274" spans="2:20" ht="37" x14ac:dyDescent="0.35">
      <c r="B274" s="95" t="s">
        <v>561</v>
      </c>
      <c r="C274" s="488">
        <f>D274/$D$256</f>
        <v>0.1</v>
      </c>
      <c r="D274" s="380">
        <v>1</v>
      </c>
      <c r="E274" s="549">
        <f>SUM(E275)</f>
        <v>1</v>
      </c>
      <c r="F274" s="381"/>
      <c r="G274" s="382"/>
      <c r="H274" s="383"/>
      <c r="I274" s="609" t="s">
        <v>562</v>
      </c>
      <c r="J274" s="610"/>
      <c r="K274" s="112"/>
      <c r="L274" s="112"/>
      <c r="M274" s="193"/>
      <c r="N274" s="113"/>
      <c r="O274" s="114"/>
      <c r="Q274" s="502"/>
      <c r="R274" s="512"/>
      <c r="S274" s="511" t="s">
        <v>563</v>
      </c>
      <c r="T274" s="512" t="s">
        <v>564</v>
      </c>
    </row>
    <row r="275" spans="2:20" outlineLevel="1" x14ac:dyDescent="0.35">
      <c r="B275" s="83" t="s">
        <v>565</v>
      </c>
      <c r="C275" s="489">
        <f>E275/E274*C274</f>
        <v>0.1</v>
      </c>
      <c r="D275" s="362"/>
      <c r="E275" s="363">
        <v>1</v>
      </c>
      <c r="F275" s="467">
        <f>SUM(F276:F278)</f>
        <v>4.5</v>
      </c>
      <c r="G275" s="364"/>
      <c r="H275" s="384"/>
      <c r="I275" s="589" t="s">
        <v>566</v>
      </c>
      <c r="J275" s="590"/>
      <c r="K275" s="180"/>
      <c r="L275" s="115"/>
      <c r="M275" s="194"/>
      <c r="N275" s="116"/>
      <c r="O275" s="117"/>
      <c r="Q275" s="502"/>
      <c r="R275" s="512"/>
      <c r="S275" s="502"/>
      <c r="T275" s="503"/>
    </row>
    <row r="276" spans="2:20" ht="74" outlineLevel="1" x14ac:dyDescent="0.35">
      <c r="B276" s="75" t="s">
        <v>567</v>
      </c>
      <c r="C276" s="490">
        <f>F276/$F$275*$C$275</f>
        <v>4.4444444444444446E-2</v>
      </c>
      <c r="D276" s="366"/>
      <c r="E276" s="367"/>
      <c r="F276" s="368">
        <v>2</v>
      </c>
      <c r="G276" s="386"/>
      <c r="H276" s="387"/>
      <c r="I276" s="149"/>
      <c r="J276" s="76" t="s">
        <v>568</v>
      </c>
      <c r="K276" s="245" t="s">
        <v>166</v>
      </c>
      <c r="L276" s="118"/>
      <c r="M276" s="123" t="s">
        <v>38</v>
      </c>
      <c r="N276" s="123" t="s">
        <v>569</v>
      </c>
      <c r="O276" s="119" t="s">
        <v>40</v>
      </c>
      <c r="P276" s="154" t="s">
        <v>570</v>
      </c>
      <c r="Q276" s="511" t="s">
        <v>571</v>
      </c>
      <c r="R276" s="512" t="s">
        <v>572</v>
      </c>
      <c r="S276" s="504" t="s">
        <v>573</v>
      </c>
      <c r="T276" s="505" t="s">
        <v>574</v>
      </c>
    </row>
    <row r="277" spans="2:20" ht="37" outlineLevel="1" x14ac:dyDescent="0.35">
      <c r="B277" s="75" t="s">
        <v>575</v>
      </c>
      <c r="C277" s="490">
        <f>F277/$F$275*$C$275</f>
        <v>3.3333333333333333E-2</v>
      </c>
      <c r="D277" s="366"/>
      <c r="E277" s="367"/>
      <c r="F277" s="368">
        <v>1.5</v>
      </c>
      <c r="G277" s="386"/>
      <c r="H277" s="387"/>
      <c r="I277" s="149"/>
      <c r="J277" s="76" t="s">
        <v>576</v>
      </c>
      <c r="K277" s="120" t="s">
        <v>143</v>
      </c>
      <c r="L277" s="118"/>
      <c r="M277" s="123" t="s">
        <v>38</v>
      </c>
      <c r="N277" s="123" t="s">
        <v>569</v>
      </c>
      <c r="O277" s="119" t="s">
        <v>40</v>
      </c>
      <c r="P277" s="154" t="s">
        <v>577</v>
      </c>
      <c r="Q277" s="511" t="s">
        <v>577</v>
      </c>
      <c r="R277" s="512" t="s">
        <v>578</v>
      </c>
      <c r="S277" s="502"/>
      <c r="T277" s="503"/>
    </row>
    <row r="278" spans="2:20" ht="37" outlineLevel="1" x14ac:dyDescent="0.35">
      <c r="B278" s="75" t="s">
        <v>579</v>
      </c>
      <c r="C278" s="490">
        <f>F278/$F$275*$C$275</f>
        <v>2.2222222222222223E-2</v>
      </c>
      <c r="D278" s="375"/>
      <c r="E278" s="376"/>
      <c r="F278" s="377">
        <v>1</v>
      </c>
      <c r="G278" s="388"/>
      <c r="H278" s="379"/>
      <c r="I278" s="149"/>
      <c r="J278" s="76" t="s">
        <v>580</v>
      </c>
      <c r="K278" s="121" t="s">
        <v>295</v>
      </c>
      <c r="L278" s="118"/>
      <c r="M278" s="123" t="s">
        <v>38</v>
      </c>
      <c r="N278" s="123" t="s">
        <v>569</v>
      </c>
      <c r="O278" s="119" t="s">
        <v>40</v>
      </c>
      <c r="Q278" s="502"/>
      <c r="R278" s="503"/>
      <c r="S278" s="502"/>
      <c r="T278" s="503"/>
    </row>
    <row r="279" spans="2:20" ht="37" x14ac:dyDescent="0.35">
      <c r="B279" s="95" t="s">
        <v>581</v>
      </c>
      <c r="C279" s="488">
        <f>D279/$D$256</f>
        <v>0.2</v>
      </c>
      <c r="D279" s="380">
        <v>2</v>
      </c>
      <c r="E279" s="549">
        <f>SUM(E280:E286)</f>
        <v>3</v>
      </c>
      <c r="F279" s="381"/>
      <c r="G279" s="382"/>
      <c r="H279" s="383"/>
      <c r="I279" s="587" t="s">
        <v>582</v>
      </c>
      <c r="J279" s="588"/>
      <c r="K279" s="112"/>
      <c r="L279" s="112"/>
      <c r="M279" s="193"/>
      <c r="N279" s="113"/>
      <c r="O279" s="114"/>
      <c r="Q279" s="502"/>
      <c r="R279" s="503"/>
      <c r="S279" s="504" t="s">
        <v>583</v>
      </c>
      <c r="T279" s="505" t="s">
        <v>80</v>
      </c>
    </row>
    <row r="280" spans="2:20" outlineLevel="1" x14ac:dyDescent="0.35">
      <c r="B280" s="83" t="s">
        <v>584</v>
      </c>
      <c r="C280" s="489">
        <f>E280/$E$279*$C$279</f>
        <v>0.13333333333333333</v>
      </c>
      <c r="D280" s="362"/>
      <c r="E280" s="363">
        <v>2</v>
      </c>
      <c r="F280" s="467">
        <f>SUM(F281:F282)</f>
        <v>2</v>
      </c>
      <c r="G280" s="364"/>
      <c r="H280" s="384"/>
      <c r="I280" s="589" t="s">
        <v>585</v>
      </c>
      <c r="J280" s="590"/>
      <c r="K280" s="181"/>
      <c r="L280" s="115"/>
      <c r="M280" s="194"/>
      <c r="N280" s="116"/>
      <c r="O280" s="117"/>
      <c r="Q280" s="502"/>
      <c r="R280" s="503"/>
      <c r="S280" s="502"/>
      <c r="T280" s="503"/>
    </row>
    <row r="281" spans="2:20" ht="37" outlineLevel="1" x14ac:dyDescent="0.35">
      <c r="B281" s="75" t="s">
        <v>586</v>
      </c>
      <c r="C281" s="490">
        <f>F281/$F$280*$C$280</f>
        <v>6.6666666666666666E-2</v>
      </c>
      <c r="D281" s="366"/>
      <c r="E281" s="367"/>
      <c r="F281" s="368">
        <v>1</v>
      </c>
      <c r="G281" s="386"/>
      <c r="H281" s="387"/>
      <c r="I281" s="149"/>
      <c r="J281" s="76" t="s">
        <v>587</v>
      </c>
      <c r="K281" s="120" t="s">
        <v>143</v>
      </c>
      <c r="L281" s="118"/>
      <c r="M281" s="123" t="s">
        <v>96</v>
      </c>
      <c r="N281" s="123" t="s">
        <v>97</v>
      </c>
      <c r="O281" s="119" t="s">
        <v>103</v>
      </c>
      <c r="P281" s="154" t="s">
        <v>588</v>
      </c>
      <c r="Q281" s="504" t="s">
        <v>588</v>
      </c>
      <c r="R281" s="505" t="s">
        <v>457</v>
      </c>
      <c r="S281" s="502"/>
      <c r="T281" s="503"/>
    </row>
    <row r="282" spans="2:20" ht="111" outlineLevel="1" x14ac:dyDescent="0.35">
      <c r="B282" s="75" t="s">
        <v>589</v>
      </c>
      <c r="C282" s="490">
        <f>F282/$F$280*$C$280</f>
        <v>6.6666666666666666E-2</v>
      </c>
      <c r="D282" s="366"/>
      <c r="E282" s="367"/>
      <c r="F282" s="368">
        <v>1</v>
      </c>
      <c r="G282" s="388"/>
      <c r="H282" s="379"/>
      <c r="I282" s="149"/>
      <c r="J282" s="76" t="s">
        <v>590</v>
      </c>
      <c r="K282" s="118"/>
      <c r="L282" s="118"/>
      <c r="M282" s="123" t="s">
        <v>96</v>
      </c>
      <c r="N282" s="123" t="s">
        <v>97</v>
      </c>
      <c r="O282" s="119" t="s">
        <v>103</v>
      </c>
      <c r="P282" s="154" t="s">
        <v>591</v>
      </c>
      <c r="Q282" s="511" t="s">
        <v>592</v>
      </c>
      <c r="R282" s="512" t="s">
        <v>593</v>
      </c>
      <c r="S282" s="502"/>
      <c r="T282" s="503"/>
    </row>
    <row r="283" spans="2:20" outlineLevel="1" x14ac:dyDescent="0.35">
      <c r="B283" s="83" t="s">
        <v>594</v>
      </c>
      <c r="C283" s="489">
        <f>E283/$E$279*$C$279</f>
        <v>6.6666666666666666E-2</v>
      </c>
      <c r="D283" s="362"/>
      <c r="E283" s="363">
        <v>1</v>
      </c>
      <c r="F283" s="467">
        <f>SUM(F284:F286)</f>
        <v>5</v>
      </c>
      <c r="G283" s="389"/>
      <c r="H283" s="390"/>
      <c r="I283" s="583" t="s">
        <v>595</v>
      </c>
      <c r="J283" s="584"/>
      <c r="K283" s="180"/>
      <c r="L283" s="115"/>
      <c r="M283" s="194"/>
      <c r="N283" s="116"/>
      <c r="O283" s="117"/>
      <c r="Q283" s="502"/>
      <c r="R283" s="503"/>
      <c r="S283" s="502"/>
      <c r="T283" s="503"/>
    </row>
    <row r="284" spans="2:20" outlineLevel="1" x14ac:dyDescent="0.35">
      <c r="B284" s="75" t="s">
        <v>596</v>
      </c>
      <c r="C284" s="490">
        <f>F284/$F$283*$C$283</f>
        <v>2.6666666666666668E-2</v>
      </c>
      <c r="D284" s="366"/>
      <c r="E284" s="367"/>
      <c r="F284" s="368">
        <v>2</v>
      </c>
      <c r="G284" s="386"/>
      <c r="H284" s="387"/>
      <c r="I284" s="150"/>
      <c r="J284" s="124" t="s">
        <v>597</v>
      </c>
      <c r="K284" s="245" t="s">
        <v>166</v>
      </c>
      <c r="L284" s="109"/>
      <c r="M284" s="123" t="s">
        <v>96</v>
      </c>
      <c r="N284" s="123" t="s">
        <v>97</v>
      </c>
      <c r="O284" s="119" t="s">
        <v>215</v>
      </c>
      <c r="Q284" s="502"/>
      <c r="R284" s="503"/>
      <c r="S284" s="502"/>
      <c r="T284" s="503"/>
    </row>
    <row r="285" spans="2:20" outlineLevel="1" x14ac:dyDescent="0.35">
      <c r="B285" s="75" t="s">
        <v>598</v>
      </c>
      <c r="C285" s="490">
        <f>F285/$F$283*$C$283</f>
        <v>2.6666666666666668E-2</v>
      </c>
      <c r="D285" s="366"/>
      <c r="E285" s="367"/>
      <c r="F285" s="368">
        <v>2</v>
      </c>
      <c r="G285" s="386"/>
      <c r="H285" s="387"/>
      <c r="I285" s="149"/>
      <c r="J285" s="124" t="s">
        <v>599</v>
      </c>
      <c r="K285" s="120" t="s">
        <v>143</v>
      </c>
      <c r="L285" s="109"/>
      <c r="M285" s="123" t="s">
        <v>96</v>
      </c>
      <c r="N285" s="123" t="s">
        <v>97</v>
      </c>
      <c r="O285" s="119" t="s">
        <v>215</v>
      </c>
      <c r="Q285" s="502"/>
      <c r="R285" s="503"/>
      <c r="S285" s="502"/>
      <c r="T285" s="503"/>
    </row>
    <row r="286" spans="2:20" outlineLevel="1" x14ac:dyDescent="0.35">
      <c r="B286" s="75" t="s">
        <v>600</v>
      </c>
      <c r="C286" s="490">
        <f>F286/$F$283*$C$283</f>
        <v>1.3333333333333334E-2</v>
      </c>
      <c r="D286" s="375"/>
      <c r="E286" s="376"/>
      <c r="F286" s="377">
        <v>1</v>
      </c>
      <c r="G286" s="388"/>
      <c r="H286" s="379"/>
      <c r="I286" s="149"/>
      <c r="J286" s="124" t="s">
        <v>601</v>
      </c>
      <c r="K286" s="125" t="s">
        <v>602</v>
      </c>
      <c r="L286" s="109"/>
      <c r="M286" s="76" t="s">
        <v>96</v>
      </c>
      <c r="N286" s="76" t="s">
        <v>97</v>
      </c>
      <c r="O286" s="119" t="s">
        <v>215</v>
      </c>
      <c r="Q286" s="502"/>
      <c r="R286" s="503"/>
      <c r="S286" s="502"/>
      <c r="T286" s="503"/>
    </row>
    <row r="287" spans="2:20" x14ac:dyDescent="0.35">
      <c r="B287" s="95" t="s">
        <v>603</v>
      </c>
      <c r="C287" s="488">
        <f>D287/$D$256</f>
        <v>0.05</v>
      </c>
      <c r="D287" s="548">
        <v>0.5</v>
      </c>
      <c r="E287" s="549">
        <f>SUM(E288)</f>
        <v>1</v>
      </c>
      <c r="F287" s="381"/>
      <c r="G287" s="382"/>
      <c r="H287" s="383"/>
      <c r="I287" s="587" t="s">
        <v>604</v>
      </c>
      <c r="J287" s="588"/>
      <c r="K287" s="112"/>
      <c r="L287" s="112"/>
      <c r="M287" s="193"/>
      <c r="N287" s="113"/>
      <c r="O287" s="114"/>
      <c r="Q287" s="502"/>
      <c r="R287" s="503"/>
      <c r="S287" s="502"/>
      <c r="T287" s="503"/>
    </row>
    <row r="288" spans="2:20" outlineLevel="1" x14ac:dyDescent="0.35">
      <c r="B288" s="83" t="s">
        <v>605</v>
      </c>
      <c r="C288" s="489">
        <f>E288/E287*C287</f>
        <v>0.05</v>
      </c>
      <c r="D288" s="362"/>
      <c r="E288" s="363">
        <v>1</v>
      </c>
      <c r="F288" s="467">
        <f>SUM(F289:F295)</f>
        <v>7</v>
      </c>
      <c r="G288" s="364"/>
      <c r="H288" s="384"/>
      <c r="I288" s="589" t="s">
        <v>606</v>
      </c>
      <c r="J288" s="590"/>
      <c r="K288" s="180"/>
      <c r="L288" s="115"/>
      <c r="M288" s="194"/>
      <c r="N288" s="116"/>
      <c r="O288" s="117"/>
      <c r="Q288" s="502"/>
      <c r="R288" s="503"/>
      <c r="S288" s="502"/>
      <c r="T288" s="503"/>
    </row>
    <row r="289" spans="2:20" ht="37" outlineLevel="1" x14ac:dyDescent="0.35">
      <c r="B289" s="75" t="s">
        <v>607</v>
      </c>
      <c r="C289" s="490">
        <f t="shared" ref="C289:C295" si="1">F289/$F$288*$C$288</f>
        <v>7.1428571428571426E-3</v>
      </c>
      <c r="D289" s="366"/>
      <c r="E289" s="367"/>
      <c r="F289" s="368">
        <v>1</v>
      </c>
      <c r="G289" s="386"/>
      <c r="H289" s="387"/>
      <c r="I289" s="149"/>
      <c r="J289" s="124" t="s">
        <v>608</v>
      </c>
      <c r="K289" s="120" t="s">
        <v>143</v>
      </c>
      <c r="L289" s="118"/>
      <c r="M289" s="76" t="s">
        <v>96</v>
      </c>
      <c r="N289" s="76" t="s">
        <v>97</v>
      </c>
      <c r="O289" s="119" t="s">
        <v>215</v>
      </c>
      <c r="Q289" s="502"/>
      <c r="R289" s="503"/>
      <c r="S289" s="502"/>
      <c r="T289" s="503"/>
    </row>
    <row r="290" spans="2:20" outlineLevel="1" x14ac:dyDescent="0.35">
      <c r="B290" s="75" t="s">
        <v>609</v>
      </c>
      <c r="C290" s="490">
        <f t="shared" si="1"/>
        <v>7.1428571428571426E-3</v>
      </c>
      <c r="D290" s="366"/>
      <c r="E290" s="367"/>
      <c r="F290" s="368">
        <v>1</v>
      </c>
      <c r="G290" s="386"/>
      <c r="H290" s="387"/>
      <c r="I290" s="149"/>
      <c r="J290" s="124" t="s">
        <v>610</v>
      </c>
      <c r="K290" s="120" t="s">
        <v>143</v>
      </c>
      <c r="L290" s="118"/>
      <c r="M290" s="76" t="s">
        <v>96</v>
      </c>
      <c r="N290" s="76" t="s">
        <v>97</v>
      </c>
      <c r="O290" s="119" t="s">
        <v>215</v>
      </c>
      <c r="Q290" s="502"/>
      <c r="R290" s="503"/>
      <c r="S290" s="502"/>
      <c r="T290" s="503"/>
    </row>
    <row r="291" spans="2:20" ht="55.5" outlineLevel="1" x14ac:dyDescent="0.35">
      <c r="B291" s="75" t="s">
        <v>611</v>
      </c>
      <c r="C291" s="490">
        <f t="shared" si="1"/>
        <v>7.1428571428571426E-3</v>
      </c>
      <c r="D291" s="366"/>
      <c r="E291" s="367"/>
      <c r="F291" s="368">
        <v>1</v>
      </c>
      <c r="G291" s="386"/>
      <c r="H291" s="387"/>
      <c r="I291" s="149"/>
      <c r="J291" s="124" t="s">
        <v>612</v>
      </c>
      <c r="K291" s="120" t="s">
        <v>143</v>
      </c>
      <c r="L291" s="118"/>
      <c r="M291" s="76" t="s">
        <v>96</v>
      </c>
      <c r="N291" s="76" t="s">
        <v>97</v>
      </c>
      <c r="O291" s="119" t="s">
        <v>215</v>
      </c>
      <c r="Q291" s="502"/>
      <c r="R291" s="503"/>
      <c r="S291" s="511" t="s">
        <v>613</v>
      </c>
      <c r="T291" s="512" t="s">
        <v>614</v>
      </c>
    </row>
    <row r="292" spans="2:20" outlineLevel="1" x14ac:dyDescent="0.35">
      <c r="B292" s="75" t="s">
        <v>615</v>
      </c>
      <c r="C292" s="490">
        <f t="shared" si="1"/>
        <v>7.1428571428571426E-3</v>
      </c>
      <c r="D292" s="366"/>
      <c r="E292" s="367"/>
      <c r="F292" s="368">
        <v>1</v>
      </c>
      <c r="G292" s="386"/>
      <c r="H292" s="387"/>
      <c r="I292" s="149"/>
      <c r="J292" s="124" t="s">
        <v>616</v>
      </c>
      <c r="K292" s="121" t="s">
        <v>295</v>
      </c>
      <c r="L292" s="118"/>
      <c r="M292" s="76" t="s">
        <v>96</v>
      </c>
      <c r="N292" s="76" t="s">
        <v>97</v>
      </c>
      <c r="O292" s="119" t="s">
        <v>215</v>
      </c>
      <c r="Q292" s="502"/>
      <c r="R292" s="503"/>
      <c r="S292" s="502"/>
      <c r="T292" s="503"/>
    </row>
    <row r="293" spans="2:20" outlineLevel="1" x14ac:dyDescent="0.35">
      <c r="B293" s="75" t="s">
        <v>617</v>
      </c>
      <c r="C293" s="490">
        <f t="shared" si="1"/>
        <v>7.1428571428571426E-3</v>
      </c>
      <c r="D293" s="366"/>
      <c r="E293" s="367"/>
      <c r="F293" s="368">
        <v>1</v>
      </c>
      <c r="G293" s="386"/>
      <c r="H293" s="387"/>
      <c r="I293" s="149"/>
      <c r="J293" s="124" t="s">
        <v>618</v>
      </c>
      <c r="K293" s="121" t="s">
        <v>295</v>
      </c>
      <c r="L293" s="118"/>
      <c r="M293" s="76" t="s">
        <v>96</v>
      </c>
      <c r="N293" s="76" t="s">
        <v>97</v>
      </c>
      <c r="O293" s="119" t="s">
        <v>215</v>
      </c>
      <c r="Q293" s="502"/>
      <c r="R293" s="503"/>
      <c r="S293" s="502"/>
      <c r="T293" s="503"/>
    </row>
    <row r="294" spans="2:20" outlineLevel="1" x14ac:dyDescent="0.35">
      <c r="B294" s="75" t="s">
        <v>619</v>
      </c>
      <c r="C294" s="490">
        <f t="shared" si="1"/>
        <v>7.1428571428571426E-3</v>
      </c>
      <c r="D294" s="366"/>
      <c r="E294" s="367"/>
      <c r="F294" s="368">
        <v>1</v>
      </c>
      <c r="G294" s="386"/>
      <c r="H294" s="387"/>
      <c r="I294" s="149"/>
      <c r="J294" s="124" t="s">
        <v>620</v>
      </c>
      <c r="K294" s="126" t="s">
        <v>602</v>
      </c>
      <c r="L294" s="118"/>
      <c r="M294" s="76" t="s">
        <v>96</v>
      </c>
      <c r="N294" s="76" t="s">
        <v>97</v>
      </c>
      <c r="O294" s="119" t="s">
        <v>215</v>
      </c>
      <c r="Q294" s="502"/>
      <c r="R294" s="503"/>
      <c r="S294" s="502"/>
      <c r="T294" s="503"/>
    </row>
    <row r="295" spans="2:20" outlineLevel="1" x14ac:dyDescent="0.35">
      <c r="B295" s="75" t="s">
        <v>621</v>
      </c>
      <c r="C295" s="490">
        <f t="shared" si="1"/>
        <v>7.1428571428571426E-3</v>
      </c>
      <c r="D295" s="375"/>
      <c r="E295" s="376"/>
      <c r="F295" s="377">
        <v>1</v>
      </c>
      <c r="G295" s="388"/>
      <c r="H295" s="379"/>
      <c r="I295" s="149"/>
      <c r="J295" s="124" t="s">
        <v>622</v>
      </c>
      <c r="K295" s="126" t="s">
        <v>602</v>
      </c>
      <c r="L295" s="118"/>
      <c r="M295" s="76" t="s">
        <v>96</v>
      </c>
      <c r="N295" s="76" t="s">
        <v>97</v>
      </c>
      <c r="O295" s="119" t="s">
        <v>215</v>
      </c>
      <c r="Q295" s="502"/>
      <c r="R295" s="503"/>
      <c r="S295" s="502"/>
      <c r="T295" s="503"/>
    </row>
    <row r="296" spans="2:20" x14ac:dyDescent="0.35">
      <c r="B296" s="95" t="s">
        <v>623</v>
      </c>
      <c r="C296" s="488">
        <f>D296/$D$256</f>
        <v>0.05</v>
      </c>
      <c r="D296" s="548">
        <v>0.5</v>
      </c>
      <c r="E296" s="549">
        <f>SUM(E297:E304)</f>
        <v>3</v>
      </c>
      <c r="F296" s="381"/>
      <c r="G296" s="382"/>
      <c r="H296" s="383"/>
      <c r="I296" s="587" t="s">
        <v>624</v>
      </c>
      <c r="J296" s="588"/>
      <c r="K296" s="112"/>
      <c r="L296" s="112"/>
      <c r="M296" s="193"/>
      <c r="N296" s="113"/>
      <c r="O296" s="114"/>
      <c r="Q296" s="502"/>
      <c r="R296" s="503"/>
      <c r="S296" s="502"/>
      <c r="T296" s="503"/>
    </row>
    <row r="297" spans="2:20" outlineLevel="1" x14ac:dyDescent="0.35">
      <c r="B297" s="83" t="s">
        <v>625</v>
      </c>
      <c r="C297" s="489">
        <f>E297/$E$296*$C$296</f>
        <v>2.5000000000000001E-2</v>
      </c>
      <c r="D297" s="362"/>
      <c r="E297" s="363">
        <v>1.5</v>
      </c>
      <c r="F297" s="467">
        <f>SUM(F298:F299)</f>
        <v>2.5</v>
      </c>
      <c r="G297" s="364"/>
      <c r="H297" s="384"/>
      <c r="I297" s="589" t="s">
        <v>626</v>
      </c>
      <c r="J297" s="590"/>
      <c r="K297" s="180"/>
      <c r="L297" s="115"/>
      <c r="M297" s="194"/>
      <c r="N297" s="116"/>
      <c r="O297" s="117"/>
      <c r="Q297" s="502"/>
      <c r="R297" s="503"/>
      <c r="S297" s="502"/>
      <c r="T297" s="503"/>
    </row>
    <row r="298" spans="2:20" outlineLevel="1" x14ac:dyDescent="0.35">
      <c r="B298" s="75" t="s">
        <v>627</v>
      </c>
      <c r="C298" s="490">
        <f>F298/$F$297*$C$297</f>
        <v>1.4999999999999999E-2</v>
      </c>
      <c r="D298" s="366"/>
      <c r="E298" s="367"/>
      <c r="F298" s="368">
        <v>1.5</v>
      </c>
      <c r="G298" s="386"/>
      <c r="H298" s="387"/>
      <c r="I298" s="149"/>
      <c r="J298" s="124" t="s">
        <v>628</v>
      </c>
      <c r="K298" s="245" t="s">
        <v>166</v>
      </c>
      <c r="L298" s="118"/>
      <c r="M298" s="76" t="s">
        <v>96</v>
      </c>
      <c r="N298" s="76" t="s">
        <v>97</v>
      </c>
      <c r="O298" s="119" t="s">
        <v>138</v>
      </c>
      <c r="Q298" s="502"/>
      <c r="R298" s="503"/>
      <c r="S298" s="502"/>
      <c r="T298" s="503"/>
    </row>
    <row r="299" spans="2:20" outlineLevel="1" x14ac:dyDescent="0.35">
      <c r="B299" s="75" t="s">
        <v>629</v>
      </c>
      <c r="C299" s="490">
        <f>F299/$F$297*$C$297</f>
        <v>1.0000000000000002E-2</v>
      </c>
      <c r="D299" s="366"/>
      <c r="E299" s="367"/>
      <c r="F299" s="368">
        <v>1</v>
      </c>
      <c r="G299" s="388"/>
      <c r="H299" s="379"/>
      <c r="I299" s="149"/>
      <c r="J299" s="124" t="s">
        <v>630</v>
      </c>
      <c r="K299" s="120" t="s">
        <v>143</v>
      </c>
      <c r="L299" s="118"/>
      <c r="M299" s="76" t="s">
        <v>96</v>
      </c>
      <c r="N299" s="76" t="s">
        <v>97</v>
      </c>
      <c r="O299" s="119" t="s">
        <v>138</v>
      </c>
      <c r="Q299" s="502"/>
      <c r="R299" s="503"/>
      <c r="S299" s="502"/>
      <c r="T299" s="503"/>
    </row>
    <row r="300" spans="2:20" outlineLevel="1" x14ac:dyDescent="0.35">
      <c r="B300" s="83" t="s">
        <v>631</v>
      </c>
      <c r="C300" s="489">
        <f>E300/$E$296*$C$296</f>
        <v>1.6666666666666666E-2</v>
      </c>
      <c r="D300" s="362"/>
      <c r="E300" s="363">
        <v>1</v>
      </c>
      <c r="F300" s="467">
        <f>SUM(F301)</f>
        <v>1</v>
      </c>
      <c r="G300" s="389"/>
      <c r="H300" s="390"/>
      <c r="I300" s="583" t="s">
        <v>632</v>
      </c>
      <c r="J300" s="584"/>
      <c r="K300" s="115"/>
      <c r="L300" s="115"/>
      <c r="M300" s="194"/>
      <c r="N300" s="116"/>
      <c r="O300" s="117"/>
      <c r="Q300" s="502"/>
      <c r="R300" s="503"/>
      <c r="S300" s="502"/>
      <c r="T300" s="503"/>
    </row>
    <row r="301" spans="2:20" ht="37" outlineLevel="1" x14ac:dyDescent="0.35">
      <c r="B301" s="75" t="s">
        <v>633</v>
      </c>
      <c r="C301" s="490">
        <f>F301/F300*C300</f>
        <v>1.6666666666666666E-2</v>
      </c>
      <c r="D301" s="366"/>
      <c r="E301" s="367"/>
      <c r="F301" s="368">
        <v>1</v>
      </c>
      <c r="G301" s="388"/>
      <c r="H301" s="379"/>
      <c r="I301" s="149"/>
      <c r="J301" s="124" t="s">
        <v>634</v>
      </c>
      <c r="K301" s="121" t="s">
        <v>295</v>
      </c>
      <c r="L301" s="118"/>
      <c r="M301" s="76" t="s">
        <v>96</v>
      </c>
      <c r="N301" s="76" t="s">
        <v>97</v>
      </c>
      <c r="O301" s="119" t="s">
        <v>98</v>
      </c>
      <c r="P301" s="154" t="s">
        <v>635</v>
      </c>
      <c r="Q301" s="511" t="s">
        <v>635</v>
      </c>
      <c r="R301" s="512" t="s">
        <v>636</v>
      </c>
      <c r="S301" s="502"/>
      <c r="T301" s="503"/>
    </row>
    <row r="302" spans="2:20" ht="37" outlineLevel="1" x14ac:dyDescent="0.35">
      <c r="B302" s="83" t="s">
        <v>637</v>
      </c>
      <c r="C302" s="489">
        <f>E302/$E$296*$C$296</f>
        <v>8.3333333333333332E-3</v>
      </c>
      <c r="D302" s="362"/>
      <c r="E302" s="363">
        <v>0.5</v>
      </c>
      <c r="F302" s="467">
        <f>SUM(F303:F304)</f>
        <v>2</v>
      </c>
      <c r="G302" s="389"/>
      <c r="H302" s="390"/>
      <c r="I302" s="583" t="s">
        <v>638</v>
      </c>
      <c r="J302" s="584"/>
      <c r="K302" s="180"/>
      <c r="L302" s="115"/>
      <c r="M302" s="194"/>
      <c r="N302" s="116"/>
      <c r="O302" s="117"/>
      <c r="Q302" s="511"/>
      <c r="R302" s="503"/>
      <c r="S302" s="511" t="s">
        <v>639</v>
      </c>
      <c r="T302" s="512" t="s">
        <v>640</v>
      </c>
    </row>
    <row r="303" spans="2:20" ht="37" outlineLevel="1" x14ac:dyDescent="0.35">
      <c r="B303" s="152" t="s">
        <v>641</v>
      </c>
      <c r="C303" s="492">
        <f>F303/$F$302*$C$302</f>
        <v>4.1666666666666666E-3</v>
      </c>
      <c r="D303" s="391"/>
      <c r="E303" s="368"/>
      <c r="F303" s="368">
        <v>1</v>
      </c>
      <c r="G303" s="392"/>
      <c r="H303" s="387"/>
      <c r="I303" s="149"/>
      <c r="J303" s="76" t="s">
        <v>642</v>
      </c>
      <c r="K303" s="126" t="s">
        <v>602</v>
      </c>
      <c r="L303" s="118"/>
      <c r="M303" s="76" t="s">
        <v>96</v>
      </c>
      <c r="N303" s="76" t="s">
        <v>97</v>
      </c>
      <c r="O303" s="119" t="s">
        <v>98</v>
      </c>
      <c r="Q303" s="504" t="s">
        <v>643</v>
      </c>
      <c r="R303" s="505" t="s">
        <v>644</v>
      </c>
      <c r="S303" s="504"/>
      <c r="T303" s="503"/>
    </row>
    <row r="304" spans="2:20" ht="92.5" outlineLevel="1" x14ac:dyDescent="0.35">
      <c r="B304" s="152" t="s">
        <v>645</v>
      </c>
      <c r="C304" s="492">
        <f>F304/$F$302*$C$302</f>
        <v>4.1666666666666666E-3</v>
      </c>
      <c r="D304" s="393"/>
      <c r="E304" s="377"/>
      <c r="F304" s="377">
        <v>1</v>
      </c>
      <c r="G304" s="394"/>
      <c r="H304" s="379"/>
      <c r="I304" s="149"/>
      <c r="J304" s="76" t="s">
        <v>646</v>
      </c>
      <c r="K304" s="126" t="s">
        <v>602</v>
      </c>
      <c r="L304" s="118"/>
      <c r="M304" s="76" t="s">
        <v>96</v>
      </c>
      <c r="N304" s="76" t="s">
        <v>97</v>
      </c>
      <c r="O304" s="119" t="s">
        <v>98</v>
      </c>
      <c r="P304" s="154" t="s">
        <v>647</v>
      </c>
      <c r="Q304" s="511" t="s">
        <v>648</v>
      </c>
      <c r="R304" s="512" t="s">
        <v>649</v>
      </c>
      <c r="S304" s="502"/>
      <c r="T304" s="503"/>
    </row>
    <row r="305" spans="2:20" x14ac:dyDescent="0.35">
      <c r="B305" s="95" t="s">
        <v>650</v>
      </c>
      <c r="C305" s="488">
        <f>D305/$D$256</f>
        <v>0.1</v>
      </c>
      <c r="D305" s="380">
        <v>1</v>
      </c>
      <c r="E305" s="549">
        <f>SUM(E306:E312)</f>
        <v>3</v>
      </c>
      <c r="F305" s="381"/>
      <c r="G305" s="382"/>
      <c r="H305" s="383"/>
      <c r="I305" s="587" t="s">
        <v>651</v>
      </c>
      <c r="J305" s="588"/>
      <c r="K305" s="112"/>
      <c r="L305" s="112"/>
      <c r="M305" s="193"/>
      <c r="N305" s="113"/>
      <c r="O305" s="114"/>
      <c r="Q305" s="502"/>
      <c r="R305" s="503"/>
      <c r="S305" s="502"/>
      <c r="T305" s="503"/>
    </row>
    <row r="306" spans="2:20" ht="37" outlineLevel="1" x14ac:dyDescent="0.35">
      <c r="B306" s="83" t="s">
        <v>652</v>
      </c>
      <c r="C306" s="489">
        <f>E306/$E$305*$C$305</f>
        <v>3.3333333333333333E-2</v>
      </c>
      <c r="D306" s="362"/>
      <c r="E306" s="363">
        <v>1</v>
      </c>
      <c r="F306" s="467">
        <f>SUM(F307)</f>
        <v>1</v>
      </c>
      <c r="G306" s="364"/>
      <c r="H306" s="384"/>
      <c r="I306" s="589" t="s">
        <v>653</v>
      </c>
      <c r="J306" s="590"/>
      <c r="K306" s="583"/>
      <c r="L306" s="584"/>
      <c r="M306" s="194"/>
      <c r="N306" s="116"/>
      <c r="O306" s="117"/>
      <c r="Q306" s="504" t="s">
        <v>654</v>
      </c>
      <c r="R306" s="505" t="s">
        <v>655</v>
      </c>
      <c r="S306" s="502"/>
      <c r="T306" s="503"/>
    </row>
    <row r="307" spans="2:20" outlineLevel="1" x14ac:dyDescent="0.35">
      <c r="B307" s="75" t="s">
        <v>656</v>
      </c>
      <c r="C307" s="490">
        <f>F307/F306*C306</f>
        <v>3.3333333333333333E-2</v>
      </c>
      <c r="D307" s="366"/>
      <c r="E307" s="367"/>
      <c r="F307" s="368">
        <v>1</v>
      </c>
      <c r="G307" s="388"/>
      <c r="H307" s="379"/>
      <c r="I307" s="149"/>
      <c r="J307" s="124" t="s">
        <v>657</v>
      </c>
      <c r="K307" s="245" t="s">
        <v>166</v>
      </c>
      <c r="L307" s="118"/>
      <c r="M307" s="76" t="s">
        <v>96</v>
      </c>
      <c r="N307" s="76" t="s">
        <v>97</v>
      </c>
      <c r="O307" s="119" t="s">
        <v>103</v>
      </c>
      <c r="P307" s="163" t="s">
        <v>658</v>
      </c>
      <c r="Q307" s="504" t="s">
        <v>658</v>
      </c>
      <c r="R307" s="505" t="s">
        <v>659</v>
      </c>
      <c r="S307" s="502"/>
      <c r="T307" s="503"/>
    </row>
    <row r="308" spans="2:20" outlineLevel="1" x14ac:dyDescent="0.35">
      <c r="B308" s="83" t="s">
        <v>660</v>
      </c>
      <c r="C308" s="489">
        <f>E308/$E$305*$C$305</f>
        <v>3.3333333333333333E-2</v>
      </c>
      <c r="D308" s="362"/>
      <c r="E308" s="363">
        <v>1</v>
      </c>
      <c r="F308" s="467">
        <f>SUM(F309:F311)</f>
        <v>3</v>
      </c>
      <c r="G308" s="389"/>
      <c r="H308" s="390"/>
      <c r="I308" s="583" t="s">
        <v>661</v>
      </c>
      <c r="J308" s="584"/>
      <c r="K308" s="180"/>
      <c r="L308" s="115"/>
      <c r="M308" s="194"/>
      <c r="N308" s="116"/>
      <c r="O308" s="117"/>
      <c r="Q308" s="511"/>
      <c r="R308" s="503"/>
      <c r="S308" s="502"/>
      <c r="T308" s="503"/>
    </row>
    <row r="309" spans="2:20" outlineLevel="1" x14ac:dyDescent="0.35">
      <c r="B309" s="75" t="s">
        <v>662</v>
      </c>
      <c r="C309" s="490">
        <f>F309/$F$308*$C$308</f>
        <v>1.111111111111111E-2</v>
      </c>
      <c r="D309" s="366"/>
      <c r="E309" s="367"/>
      <c r="F309" s="368">
        <v>1</v>
      </c>
      <c r="G309" s="386"/>
      <c r="H309" s="387"/>
      <c r="I309" s="149"/>
      <c r="J309" s="124" t="s">
        <v>663</v>
      </c>
      <c r="K309" s="245" t="s">
        <v>166</v>
      </c>
      <c r="L309" s="118"/>
      <c r="M309" s="76" t="s">
        <v>96</v>
      </c>
      <c r="N309" s="76" t="s">
        <v>97</v>
      </c>
      <c r="O309" s="119" t="s">
        <v>215</v>
      </c>
      <c r="Q309" s="511"/>
      <c r="R309" s="503"/>
      <c r="S309" s="502"/>
      <c r="T309" s="503"/>
    </row>
    <row r="310" spans="2:20" ht="37" outlineLevel="1" x14ac:dyDescent="0.35">
      <c r="B310" s="75" t="s">
        <v>664</v>
      </c>
      <c r="C310" s="490">
        <f>F310/$F$308*$C$308</f>
        <v>1.111111111111111E-2</v>
      </c>
      <c r="D310" s="366"/>
      <c r="E310" s="367"/>
      <c r="F310" s="368">
        <v>1</v>
      </c>
      <c r="G310" s="386"/>
      <c r="H310" s="387"/>
      <c r="I310" s="149"/>
      <c r="J310" s="124" t="s">
        <v>665</v>
      </c>
      <c r="K310" s="120" t="s">
        <v>143</v>
      </c>
      <c r="L310" s="118"/>
      <c r="M310" s="76" t="s">
        <v>96</v>
      </c>
      <c r="N310" s="76" t="s">
        <v>97</v>
      </c>
      <c r="O310" s="119" t="s">
        <v>215</v>
      </c>
      <c r="P310" s="163" t="s">
        <v>666</v>
      </c>
      <c r="Q310" s="504" t="s">
        <v>666</v>
      </c>
      <c r="R310" s="505" t="s">
        <v>667</v>
      </c>
      <c r="S310" s="502"/>
      <c r="T310" s="503"/>
    </row>
    <row r="311" spans="2:20" outlineLevel="1" x14ac:dyDescent="0.35">
      <c r="B311" s="75" t="s">
        <v>668</v>
      </c>
      <c r="C311" s="490">
        <f>F311/$F$308*$C$308</f>
        <v>1.111111111111111E-2</v>
      </c>
      <c r="D311" s="366"/>
      <c r="E311" s="367"/>
      <c r="F311" s="368">
        <v>1</v>
      </c>
      <c r="G311" s="388"/>
      <c r="H311" s="379"/>
      <c r="I311" s="149"/>
      <c r="J311" s="124" t="s">
        <v>669</v>
      </c>
      <c r="K311" s="121" t="s">
        <v>295</v>
      </c>
      <c r="L311" s="118"/>
      <c r="M311" s="76" t="s">
        <v>96</v>
      </c>
      <c r="N311" s="76" t="s">
        <v>97</v>
      </c>
      <c r="O311" s="119" t="s">
        <v>215</v>
      </c>
      <c r="Q311" s="502"/>
      <c r="R311" s="503"/>
      <c r="S311" s="502"/>
      <c r="T311" s="503"/>
    </row>
    <row r="312" spans="2:20" outlineLevel="1" x14ac:dyDescent="0.35">
      <c r="B312" s="83" t="s">
        <v>670</v>
      </c>
      <c r="C312" s="489">
        <f>E312/$E$305*$C$305</f>
        <v>3.3333333333333333E-2</v>
      </c>
      <c r="D312" s="362"/>
      <c r="E312" s="363">
        <v>1</v>
      </c>
      <c r="F312" s="467">
        <f>SUM(F313)</f>
        <v>1</v>
      </c>
      <c r="G312" s="389"/>
      <c r="H312" s="390"/>
      <c r="I312" s="583" t="s">
        <v>671</v>
      </c>
      <c r="J312" s="584"/>
      <c r="K312" s="180"/>
      <c r="L312" s="115"/>
      <c r="M312" s="194"/>
      <c r="N312" s="116"/>
      <c r="O312" s="117"/>
      <c r="Q312" s="502"/>
      <c r="R312" s="503"/>
      <c r="S312" s="502"/>
      <c r="T312" s="503"/>
    </row>
    <row r="313" spans="2:20" ht="19" outlineLevel="1" thickBot="1" x14ac:dyDescent="0.4">
      <c r="B313" s="75" t="s">
        <v>672</v>
      </c>
      <c r="C313" s="490">
        <f>F313/F312*C312</f>
        <v>3.3333333333333333E-2</v>
      </c>
      <c r="D313" s="395"/>
      <c r="E313" s="396"/>
      <c r="F313" s="397">
        <v>1</v>
      </c>
      <c r="G313" s="398"/>
      <c r="H313" s="399"/>
      <c r="I313" s="149"/>
      <c r="J313" s="124" t="s">
        <v>673</v>
      </c>
      <c r="K313" s="245" t="s">
        <v>166</v>
      </c>
      <c r="L313" s="118"/>
      <c r="M313" s="76" t="s">
        <v>96</v>
      </c>
      <c r="N313" s="76" t="s">
        <v>97</v>
      </c>
      <c r="O313" s="119" t="s">
        <v>103</v>
      </c>
      <c r="Q313" s="538"/>
      <c r="R313" s="539"/>
      <c r="S313" s="538"/>
      <c r="T313" s="539"/>
    </row>
    <row r="314" spans="2:20" outlineLevel="1" x14ac:dyDescent="0.35">
      <c r="B314" s="93"/>
      <c r="C314" s="485"/>
      <c r="D314" s="87"/>
      <c r="E314" s="87"/>
      <c r="F314" s="242"/>
      <c r="G314" s="87"/>
      <c r="H314" s="242"/>
      <c r="I314" s="45"/>
      <c r="J314" s="19"/>
      <c r="K314" s="19"/>
      <c r="L314" s="19"/>
      <c r="M314" s="188"/>
      <c r="N314" s="25"/>
      <c r="O314" s="87"/>
    </row>
    <row r="316" spans="2:20" s="3" customFormat="1" ht="21" x14ac:dyDescent="0.35">
      <c r="B316" s="90"/>
      <c r="C316" s="493"/>
      <c r="D316" s="105"/>
      <c r="E316" s="105"/>
      <c r="F316" s="243"/>
      <c r="G316" s="105"/>
      <c r="H316" s="243"/>
      <c r="I316" s="47"/>
      <c r="J316" s="48"/>
      <c r="K316" s="8"/>
      <c r="L316" s="8"/>
      <c r="M316" s="6"/>
      <c r="N316" s="7"/>
      <c r="O316" s="84"/>
      <c r="P316" s="154"/>
      <c r="Q316" s="438"/>
      <c r="R316" s="438"/>
      <c r="S316" s="438"/>
      <c r="T316" s="438"/>
    </row>
    <row r="317" spans="2:20" x14ac:dyDescent="0.35">
      <c r="F317" s="244"/>
      <c r="G317" s="4" t="s">
        <v>674</v>
      </c>
      <c r="H317" s="244" t="s">
        <v>674</v>
      </c>
      <c r="I317" s="106" t="s">
        <v>675</v>
      </c>
    </row>
  </sheetData>
  <mergeCells count="65">
    <mergeCell ref="K306:L306"/>
    <mergeCell ref="I1:J1"/>
    <mergeCell ref="I5:J5"/>
    <mergeCell ref="I6:J6"/>
    <mergeCell ref="I31:J31"/>
    <mergeCell ref="I34:J34"/>
    <mergeCell ref="I2:J2"/>
    <mergeCell ref="I300:J300"/>
    <mergeCell ref="I280:J280"/>
    <mergeCell ref="I216:J216"/>
    <mergeCell ref="I217:J217"/>
    <mergeCell ref="I257:J257"/>
    <mergeCell ref="I258:J258"/>
    <mergeCell ref="I263:J263"/>
    <mergeCell ref="I270:J270"/>
    <mergeCell ref="I274:J274"/>
    <mergeCell ref="I235:J235"/>
    <mergeCell ref="I113:J113"/>
    <mergeCell ref="I139:J139"/>
    <mergeCell ref="I236:J236"/>
    <mergeCell ref="I242:J242"/>
    <mergeCell ref="I308:J308"/>
    <mergeCell ref="I312:J312"/>
    <mergeCell ref="I249:J249"/>
    <mergeCell ref="I252:J252"/>
    <mergeCell ref="I296:J296"/>
    <mergeCell ref="I297:J297"/>
    <mergeCell ref="I302:J302"/>
    <mergeCell ref="I305:J305"/>
    <mergeCell ref="I306:J306"/>
    <mergeCell ref="I283:J283"/>
    <mergeCell ref="I287:J287"/>
    <mergeCell ref="I288:J288"/>
    <mergeCell ref="I271:J271"/>
    <mergeCell ref="I275:J275"/>
    <mergeCell ref="I279:J279"/>
    <mergeCell ref="D2:H2"/>
    <mergeCell ref="I248:J248"/>
    <mergeCell ref="I167:J167"/>
    <mergeCell ref="I174:J174"/>
    <mergeCell ref="I178:J178"/>
    <mergeCell ref="I100:J100"/>
    <mergeCell ref="I106:J106"/>
    <mergeCell ref="I36:J36"/>
    <mergeCell ref="I37:J37"/>
    <mergeCell ref="I58:J58"/>
    <mergeCell ref="I97:J97"/>
    <mergeCell ref="I98:J98"/>
    <mergeCell ref="I116:J116"/>
    <mergeCell ref="I166:J166"/>
    <mergeCell ref="I105:J105"/>
    <mergeCell ref="I117:J117"/>
    <mergeCell ref="P143:P149"/>
    <mergeCell ref="P193:P206"/>
    <mergeCell ref="P231:P233"/>
    <mergeCell ref="I158:J158"/>
    <mergeCell ref="I161:J161"/>
    <mergeCell ref="I179:J179"/>
    <mergeCell ref="I189:M189"/>
    <mergeCell ref="S1:T1"/>
    <mergeCell ref="Q1:R1"/>
    <mergeCell ref="Q265:Q266"/>
    <mergeCell ref="R265:R266"/>
    <mergeCell ref="Q143:Q147"/>
    <mergeCell ref="R143:R147"/>
  </mergeCells>
  <phoneticPr fontId="23" type="noConversion"/>
  <pageMargins left="0.35433070866141736" right="0.39370078740157483" top="0.62992125984251968" bottom="0.47244094488188981" header="0.31496062992125984" footer="0.31496062992125984"/>
  <pageSetup paperSize="8" scale="67" fitToHeight="7" orientation="landscape" r:id="rId1"/>
  <headerFooter>
    <oddFooter>&amp;R&amp;P</oddFooter>
  </headerFooter>
  <ignoredErrors>
    <ignoredError sqref="C301 C30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0DEC-6197-402C-806C-C9F78C8DF4E8}">
  <sheetPr>
    <pageSetUpPr fitToPage="1"/>
  </sheetPr>
  <dimension ref="B1:T35"/>
  <sheetViews>
    <sheetView showGridLines="0" tabSelected="1" topLeftCell="B1" zoomScale="71" zoomScaleNormal="71" workbookViewId="0">
      <pane xSplit="2" ySplit="2" topLeftCell="M3" activePane="bottomRight" state="frozen"/>
      <selection pane="topRight" activeCell="D1" sqref="D1"/>
      <selection pane="bottomLeft" activeCell="B3" sqref="B3"/>
      <selection pane="bottomRight" activeCell="M32" sqref="M32"/>
    </sheetView>
  </sheetViews>
  <sheetFormatPr baseColWidth="10" defaultColWidth="11.453125" defaultRowHeight="14.5" outlineLevelRow="1" x14ac:dyDescent="0.35"/>
  <cols>
    <col min="1" max="1" width="0" style="1" hidden="1" customWidth="1"/>
    <col min="2" max="3" width="9.81640625" style="91" customWidth="1"/>
    <col min="4" max="4" width="5" style="91" customWidth="1"/>
    <col min="5" max="5" width="8.54296875" style="91" customWidth="1"/>
    <col min="6" max="6" width="7" style="91" customWidth="1"/>
    <col min="7" max="7" width="4.81640625" style="84" customWidth="1"/>
    <col min="8" max="8" width="2.453125" style="11" customWidth="1"/>
    <col min="9" max="9" width="69" style="54" customWidth="1"/>
    <col min="10" max="10" width="111.7265625" style="1" hidden="1" customWidth="1"/>
    <col min="11" max="11" width="24.81640625" style="7" hidden="1" customWidth="1"/>
    <col min="12" max="12" width="20" style="84" hidden="1" customWidth="1"/>
    <col min="13" max="16" width="40.7265625" style="84" customWidth="1"/>
    <col min="17" max="16384" width="11.453125" style="1"/>
  </cols>
  <sheetData>
    <row r="1" spans="2:20" ht="20.5" thickBot="1" x14ac:dyDescent="0.4">
      <c r="H1" s="615" t="s">
        <v>0</v>
      </c>
      <c r="I1" s="615"/>
      <c r="M1" s="556" t="s">
        <v>1</v>
      </c>
      <c r="N1" s="557"/>
      <c r="O1" s="554" t="s">
        <v>2</v>
      </c>
      <c r="P1" s="555"/>
    </row>
    <row r="2" spans="2:20" ht="37.5" customHeight="1" thickBot="1" x14ac:dyDescent="0.4">
      <c r="B2" s="51" t="s">
        <v>3</v>
      </c>
      <c r="C2" s="51"/>
      <c r="D2" s="572" t="s">
        <v>5</v>
      </c>
      <c r="E2" s="573"/>
      <c r="F2" s="573"/>
      <c r="G2" s="574"/>
      <c r="H2" s="616" t="s">
        <v>6</v>
      </c>
      <c r="I2" s="603"/>
      <c r="J2" s="55" t="s">
        <v>676</v>
      </c>
      <c r="K2" s="55" t="s">
        <v>677</v>
      </c>
      <c r="L2" s="53" t="s">
        <v>11</v>
      </c>
      <c r="M2" s="446" t="s">
        <v>13</v>
      </c>
      <c r="N2" s="445" t="s">
        <v>14</v>
      </c>
      <c r="O2" s="443" t="s">
        <v>13</v>
      </c>
      <c r="P2" s="444" t="s">
        <v>15</v>
      </c>
    </row>
    <row r="3" spans="2:20" s="3" customFormat="1" ht="21" x14ac:dyDescent="0.35">
      <c r="B3" s="90" t="s">
        <v>678</v>
      </c>
      <c r="C3" s="90"/>
      <c r="D3" s="90"/>
      <c r="E3" s="90"/>
      <c r="F3" s="90"/>
      <c r="G3" s="105"/>
      <c r="H3" s="9"/>
      <c r="I3" s="10"/>
      <c r="J3" s="1"/>
      <c r="K3" s="7"/>
      <c r="L3" s="84"/>
      <c r="M3" s="84"/>
      <c r="N3" s="84"/>
      <c r="O3" s="84"/>
      <c r="P3" s="84"/>
      <c r="Q3" s="1"/>
      <c r="R3" s="1"/>
      <c r="S3" s="1"/>
      <c r="T3" s="1"/>
    </row>
    <row r="4" spans="2:20" s="49" customFormat="1" ht="19" thickBot="1" x14ac:dyDescent="0.4">
      <c r="B4" s="96" t="s">
        <v>679</v>
      </c>
      <c r="C4" s="96"/>
      <c r="D4" s="96"/>
      <c r="E4" s="430">
        <f>SUM(E5:E32)</f>
        <v>5.5</v>
      </c>
      <c r="F4" s="416"/>
      <c r="G4" s="416"/>
      <c r="H4" s="617" t="s">
        <v>680</v>
      </c>
      <c r="I4" s="618"/>
      <c r="J4" s="617"/>
      <c r="K4" s="618"/>
      <c r="L4" s="50"/>
      <c r="M4" s="50"/>
      <c r="N4" s="50"/>
      <c r="O4" s="50"/>
      <c r="P4" s="50"/>
    </row>
    <row r="5" spans="2:20" s="49" customFormat="1" ht="18.5" x14ac:dyDescent="0.35">
      <c r="B5" s="97" t="s">
        <v>681</v>
      </c>
      <c r="C5" s="427">
        <f>E5/$E$4</f>
        <v>0.27272727272727271</v>
      </c>
      <c r="D5" s="168"/>
      <c r="E5" s="417">
        <v>1.5</v>
      </c>
      <c r="F5" s="431">
        <f>SUM(F6:F9)</f>
        <v>5.5</v>
      </c>
      <c r="G5" s="418"/>
      <c r="H5" s="619" t="s">
        <v>682</v>
      </c>
      <c r="I5" s="620"/>
      <c r="J5" s="621"/>
      <c r="K5" s="620"/>
      <c r="L5" s="102"/>
      <c r="M5" s="102"/>
      <c r="N5" s="102"/>
      <c r="O5" s="102"/>
      <c r="P5" s="102"/>
    </row>
    <row r="6" spans="2:20" s="49" customFormat="1" ht="74" hidden="1" outlineLevel="1" x14ac:dyDescent="0.35">
      <c r="B6" s="157" t="s">
        <v>683</v>
      </c>
      <c r="C6" s="428">
        <f>F6/$F$5*$C$5</f>
        <v>7.4380165289256187E-2</v>
      </c>
      <c r="D6" s="169"/>
      <c r="E6" s="419"/>
      <c r="F6" s="419">
        <v>1.5</v>
      </c>
      <c r="G6" s="420"/>
      <c r="H6" s="151"/>
      <c r="I6" s="127" t="s">
        <v>684</v>
      </c>
      <c r="J6" s="158" t="s">
        <v>685</v>
      </c>
      <c r="K6" s="158" t="s">
        <v>686</v>
      </c>
      <c r="L6" s="128" t="s">
        <v>687</v>
      </c>
      <c r="M6" s="128"/>
      <c r="N6" s="128"/>
      <c r="O6" s="128"/>
      <c r="P6" s="128"/>
    </row>
    <row r="7" spans="2:20" s="49" customFormat="1" ht="18.5" hidden="1" outlineLevel="1" x14ac:dyDescent="0.35">
      <c r="B7" s="157" t="s">
        <v>688</v>
      </c>
      <c r="C7" s="428">
        <f>F7/$F$5*$C$5</f>
        <v>4.9586776859504127E-2</v>
      </c>
      <c r="D7" s="169"/>
      <c r="E7" s="419"/>
      <c r="F7" s="419">
        <v>1</v>
      </c>
      <c r="G7" s="420"/>
      <c r="H7" s="151"/>
      <c r="I7" s="127" t="s">
        <v>689</v>
      </c>
      <c r="J7" s="158" t="s">
        <v>690</v>
      </c>
      <c r="K7" s="158" t="s">
        <v>215</v>
      </c>
      <c r="L7" s="129" t="s">
        <v>215</v>
      </c>
      <c r="M7" s="129"/>
      <c r="N7" s="129"/>
      <c r="O7" s="129"/>
      <c r="P7" s="129"/>
    </row>
    <row r="8" spans="2:20" s="49" customFormat="1" ht="74" hidden="1" outlineLevel="1" x14ac:dyDescent="0.35">
      <c r="B8" s="157" t="s">
        <v>691</v>
      </c>
      <c r="C8" s="428">
        <f>F8/$F$5*$C$5</f>
        <v>9.9173553719008253E-2</v>
      </c>
      <c r="D8" s="169"/>
      <c r="E8" s="419"/>
      <c r="F8" s="419">
        <v>2</v>
      </c>
      <c r="G8" s="420"/>
      <c r="H8" s="151"/>
      <c r="I8" s="127" t="s">
        <v>692</v>
      </c>
      <c r="J8" s="158" t="s">
        <v>693</v>
      </c>
      <c r="K8" s="158" t="s">
        <v>694</v>
      </c>
      <c r="L8" s="129" t="s">
        <v>103</v>
      </c>
      <c r="M8" s="129"/>
      <c r="N8" s="129"/>
      <c r="O8" s="129"/>
      <c r="P8" s="129"/>
    </row>
    <row r="9" spans="2:20" s="49" customFormat="1" ht="166.5" outlineLevel="1" x14ac:dyDescent="0.35">
      <c r="B9" s="157" t="s">
        <v>695</v>
      </c>
      <c r="C9" s="428">
        <f>F9/$F$5*$C$5</f>
        <v>4.9586776859504127E-2</v>
      </c>
      <c r="D9" s="169"/>
      <c r="E9" s="419"/>
      <c r="F9" s="419">
        <v>1</v>
      </c>
      <c r="G9" s="420"/>
      <c r="H9" s="151"/>
      <c r="I9" s="127" t="s">
        <v>696</v>
      </c>
      <c r="J9" s="158" t="s">
        <v>697</v>
      </c>
      <c r="K9" s="158" t="s">
        <v>698</v>
      </c>
      <c r="L9" s="129" t="s">
        <v>103</v>
      </c>
      <c r="M9" s="553" t="s">
        <v>813</v>
      </c>
      <c r="N9" s="127" t="s">
        <v>699</v>
      </c>
      <c r="O9" s="129"/>
      <c r="P9" s="129"/>
    </row>
    <row r="10" spans="2:20" s="49" customFormat="1" ht="18.5" x14ac:dyDescent="0.35">
      <c r="B10" s="97" t="s">
        <v>700</v>
      </c>
      <c r="C10" s="427">
        <f>E10/$E$4</f>
        <v>0.18181818181818182</v>
      </c>
      <c r="D10" s="170"/>
      <c r="E10" s="425">
        <v>1</v>
      </c>
      <c r="F10" s="432">
        <f>SUM(F11:F24)</f>
        <v>11</v>
      </c>
      <c r="G10" s="421"/>
      <c r="H10" s="623" t="s">
        <v>701</v>
      </c>
      <c r="I10" s="624"/>
      <c r="J10" s="621"/>
      <c r="K10" s="620"/>
      <c r="L10" s="102"/>
      <c r="M10" s="102"/>
      <c r="N10" s="102"/>
      <c r="O10" s="102"/>
      <c r="P10" s="102"/>
    </row>
    <row r="11" spans="2:20" s="49" customFormat="1" ht="37" hidden="1" outlineLevel="1" x14ac:dyDescent="0.35">
      <c r="B11" s="98" t="s">
        <v>702</v>
      </c>
      <c r="C11" s="429">
        <f>F11/$F$10*$C$10</f>
        <v>1.6528925619834711E-2</v>
      </c>
      <c r="D11" s="171"/>
      <c r="E11" s="422"/>
      <c r="F11" s="422">
        <v>1</v>
      </c>
      <c r="G11" s="423"/>
      <c r="H11" s="165"/>
      <c r="I11" s="159" t="s">
        <v>703</v>
      </c>
      <c r="J11" s="158" t="s">
        <v>704</v>
      </c>
      <c r="K11" s="158" t="s">
        <v>705</v>
      </c>
      <c r="L11" s="129" t="s">
        <v>706</v>
      </c>
      <c r="M11" s="129"/>
      <c r="N11" s="129"/>
      <c r="O11" s="129"/>
      <c r="P11" s="129"/>
    </row>
    <row r="12" spans="2:20" s="49" customFormat="1" ht="37" hidden="1" outlineLevel="1" x14ac:dyDescent="0.35">
      <c r="B12" s="98" t="s">
        <v>707</v>
      </c>
      <c r="C12" s="429">
        <f>F12/$F$10*$C$10</f>
        <v>3.3057851239669422E-2</v>
      </c>
      <c r="D12" s="171"/>
      <c r="E12" s="422"/>
      <c r="F12" s="422">
        <v>2</v>
      </c>
      <c r="G12" s="423"/>
      <c r="H12" s="165"/>
      <c r="I12" s="159" t="s">
        <v>708</v>
      </c>
      <c r="J12" s="158" t="s">
        <v>709</v>
      </c>
      <c r="K12" s="158" t="s">
        <v>705</v>
      </c>
      <c r="L12" s="129" t="s">
        <v>706</v>
      </c>
      <c r="M12" s="129"/>
      <c r="N12" s="129"/>
      <c r="O12" s="129"/>
      <c r="P12" s="129"/>
    </row>
    <row r="13" spans="2:20" s="49" customFormat="1" ht="18.5" hidden="1" outlineLevel="1" x14ac:dyDescent="0.35">
      <c r="B13" s="611" t="s">
        <v>710</v>
      </c>
      <c r="C13" s="429">
        <f>F13/$F$10*$C$10</f>
        <v>3.3057851239669422E-2</v>
      </c>
      <c r="D13" s="169"/>
      <c r="E13" s="419"/>
      <c r="F13" s="422">
        <v>2</v>
      </c>
      <c r="G13" s="420"/>
      <c r="H13" s="166"/>
      <c r="I13" s="160" t="s">
        <v>711</v>
      </c>
      <c r="J13" s="612" t="s">
        <v>712</v>
      </c>
      <c r="K13" s="161"/>
      <c r="L13" s="162"/>
      <c r="M13" s="162"/>
      <c r="N13" s="162"/>
      <c r="O13" s="162"/>
      <c r="P13" s="162"/>
    </row>
    <row r="14" spans="2:20" s="49" customFormat="1" ht="18.5" hidden="1" outlineLevel="1" x14ac:dyDescent="0.35">
      <c r="B14" s="611"/>
      <c r="C14" s="428"/>
      <c r="D14" s="169"/>
      <c r="E14" s="419"/>
      <c r="F14" s="422"/>
      <c r="G14" s="420"/>
      <c r="H14" s="166"/>
      <c r="I14" s="160" t="s">
        <v>713</v>
      </c>
      <c r="J14" s="613"/>
      <c r="K14" s="161" t="s">
        <v>714</v>
      </c>
      <c r="L14" s="162" t="s">
        <v>103</v>
      </c>
      <c r="M14" s="162"/>
      <c r="N14" s="162"/>
      <c r="O14" s="162"/>
      <c r="P14" s="162"/>
    </row>
    <row r="15" spans="2:20" s="49" customFormat="1" ht="18.5" hidden="1" outlineLevel="1" x14ac:dyDescent="0.35">
      <c r="B15" s="611"/>
      <c r="C15" s="428"/>
      <c r="D15" s="169"/>
      <c r="E15" s="419"/>
      <c r="F15" s="422"/>
      <c r="G15" s="420"/>
      <c r="H15" s="165"/>
      <c r="I15" s="159" t="s">
        <v>715</v>
      </c>
      <c r="J15" s="614"/>
      <c r="K15" s="161" t="s">
        <v>716</v>
      </c>
      <c r="L15" s="162" t="s">
        <v>215</v>
      </c>
      <c r="M15" s="162"/>
      <c r="N15" s="162"/>
      <c r="O15" s="162"/>
      <c r="P15" s="162"/>
    </row>
    <row r="16" spans="2:20" s="49" customFormat="1" ht="18.5" hidden="1" outlineLevel="1" x14ac:dyDescent="0.35">
      <c r="B16" s="611" t="s">
        <v>717</v>
      </c>
      <c r="C16" s="429">
        <f>F16/$F$10*$C$10</f>
        <v>1.6528925619834711E-2</v>
      </c>
      <c r="D16" s="169"/>
      <c r="E16" s="419"/>
      <c r="F16" s="422">
        <v>1</v>
      </c>
      <c r="G16" s="420"/>
      <c r="H16" s="166"/>
      <c r="I16" s="160" t="s">
        <v>718</v>
      </c>
      <c r="J16" s="612" t="s">
        <v>712</v>
      </c>
      <c r="K16" s="161"/>
      <c r="L16" s="162"/>
      <c r="M16" s="162"/>
      <c r="N16" s="162"/>
      <c r="O16" s="162"/>
      <c r="P16" s="162"/>
    </row>
    <row r="17" spans="2:16" s="49" customFormat="1" ht="18.5" hidden="1" outlineLevel="1" x14ac:dyDescent="0.35">
      <c r="B17" s="611"/>
      <c r="C17" s="428"/>
      <c r="D17" s="169"/>
      <c r="E17" s="419"/>
      <c r="F17" s="422"/>
      <c r="G17" s="420"/>
      <c r="H17" s="166"/>
      <c r="I17" s="160" t="s">
        <v>713</v>
      </c>
      <c r="J17" s="613"/>
      <c r="K17" s="161" t="s">
        <v>714</v>
      </c>
      <c r="L17" s="162" t="s">
        <v>103</v>
      </c>
      <c r="M17" s="162"/>
      <c r="N17" s="162"/>
      <c r="O17" s="162"/>
      <c r="P17" s="162"/>
    </row>
    <row r="18" spans="2:16" s="49" customFormat="1" ht="18.5" hidden="1" outlineLevel="1" x14ac:dyDescent="0.35">
      <c r="B18" s="611"/>
      <c r="C18" s="428"/>
      <c r="D18" s="169"/>
      <c r="E18" s="419"/>
      <c r="F18" s="422"/>
      <c r="G18" s="420"/>
      <c r="H18" s="165"/>
      <c r="I18" s="159" t="s">
        <v>715</v>
      </c>
      <c r="J18" s="614"/>
      <c r="K18" s="161" t="s">
        <v>716</v>
      </c>
      <c r="L18" s="162" t="s">
        <v>215</v>
      </c>
      <c r="M18" s="162"/>
      <c r="N18" s="162"/>
      <c r="O18" s="162"/>
      <c r="P18" s="162"/>
    </row>
    <row r="19" spans="2:16" s="49" customFormat="1" ht="55.5" outlineLevel="1" x14ac:dyDescent="0.35">
      <c r="B19" s="611" t="s">
        <v>719</v>
      </c>
      <c r="C19" s="429">
        <f>F19/$F$10*$C$10</f>
        <v>4.1322314049586778E-2</v>
      </c>
      <c r="D19" s="169"/>
      <c r="E19" s="419"/>
      <c r="F19" s="422">
        <v>2.5</v>
      </c>
      <c r="G19" s="420"/>
      <c r="H19" s="166"/>
      <c r="I19" s="130" t="s">
        <v>720</v>
      </c>
      <c r="J19" s="612" t="s">
        <v>712</v>
      </c>
      <c r="K19" s="161"/>
      <c r="L19" s="162"/>
      <c r="M19" s="553" t="s">
        <v>814</v>
      </c>
      <c r="N19" s="553" t="s">
        <v>815</v>
      </c>
      <c r="O19" s="162"/>
      <c r="P19" s="162"/>
    </row>
    <row r="20" spans="2:16" s="49" customFormat="1" ht="18.5" outlineLevel="1" x14ac:dyDescent="0.35">
      <c r="B20" s="611"/>
      <c r="C20" s="428"/>
      <c r="D20" s="169"/>
      <c r="E20" s="419"/>
      <c r="F20" s="422"/>
      <c r="G20" s="420"/>
      <c r="H20" s="166"/>
      <c r="I20" s="160" t="s">
        <v>713</v>
      </c>
      <c r="J20" s="613"/>
      <c r="K20" s="161" t="s">
        <v>714</v>
      </c>
      <c r="L20" s="162" t="s">
        <v>103</v>
      </c>
      <c r="M20" s="162"/>
      <c r="N20" s="162"/>
      <c r="O20" s="162"/>
      <c r="P20" s="162"/>
    </row>
    <row r="21" spans="2:16" s="49" customFormat="1" ht="18.5" outlineLevel="1" x14ac:dyDescent="0.35">
      <c r="B21" s="611"/>
      <c r="C21" s="428"/>
      <c r="D21" s="169"/>
      <c r="E21" s="419"/>
      <c r="F21" s="422"/>
      <c r="G21" s="420"/>
      <c r="H21" s="166"/>
      <c r="I21" s="159" t="s">
        <v>715</v>
      </c>
      <c r="J21" s="614"/>
      <c r="K21" s="161" t="s">
        <v>716</v>
      </c>
      <c r="L21" s="162" t="s">
        <v>215</v>
      </c>
      <c r="M21" s="162"/>
      <c r="N21" s="162"/>
      <c r="O21" s="162"/>
      <c r="P21" s="162"/>
    </row>
    <row r="22" spans="2:16" s="49" customFormat="1" ht="18.5" outlineLevel="1" x14ac:dyDescent="0.35">
      <c r="B22" s="611" t="s">
        <v>721</v>
      </c>
      <c r="C22" s="429">
        <f>F22/$F$10*$C$10</f>
        <v>4.1322314049586778E-2</v>
      </c>
      <c r="D22" s="169"/>
      <c r="E22" s="419"/>
      <c r="F22" s="622">
        <v>2.5</v>
      </c>
      <c r="G22" s="420"/>
      <c r="H22" s="167"/>
      <c r="I22" s="130" t="s">
        <v>722</v>
      </c>
      <c r="J22" s="612" t="s">
        <v>712</v>
      </c>
      <c r="K22" s="161"/>
      <c r="L22" s="162"/>
      <c r="M22" s="162"/>
      <c r="N22" s="162"/>
      <c r="O22" s="162"/>
      <c r="P22" s="162"/>
    </row>
    <row r="23" spans="2:16" s="49" customFormat="1" ht="18.5" outlineLevel="1" x14ac:dyDescent="0.35">
      <c r="B23" s="611"/>
      <c r="C23" s="428"/>
      <c r="D23" s="169"/>
      <c r="E23" s="419"/>
      <c r="F23" s="622"/>
      <c r="G23" s="420"/>
      <c r="H23" s="167"/>
      <c r="I23" s="160" t="s">
        <v>713</v>
      </c>
      <c r="J23" s="613"/>
      <c r="K23" s="161" t="s">
        <v>714</v>
      </c>
      <c r="L23" s="162" t="s">
        <v>103</v>
      </c>
      <c r="M23" s="162"/>
      <c r="N23" s="162"/>
      <c r="O23" s="162"/>
      <c r="P23" s="162"/>
    </row>
    <row r="24" spans="2:16" s="49" customFormat="1" ht="18.5" outlineLevel="1" x14ac:dyDescent="0.35">
      <c r="B24" s="611"/>
      <c r="C24" s="428"/>
      <c r="D24" s="169"/>
      <c r="E24" s="419"/>
      <c r="F24" s="622"/>
      <c r="G24" s="420"/>
      <c r="H24" s="167"/>
      <c r="I24" s="159" t="s">
        <v>715</v>
      </c>
      <c r="J24" s="614"/>
      <c r="K24" s="161" t="s">
        <v>716</v>
      </c>
      <c r="L24" s="162" t="s">
        <v>215</v>
      </c>
      <c r="M24" s="162"/>
      <c r="N24" s="162"/>
      <c r="O24" s="162"/>
      <c r="P24" s="162"/>
    </row>
    <row r="25" spans="2:16" s="49" customFormat="1" ht="18.5" x14ac:dyDescent="0.35">
      <c r="B25" s="97" t="s">
        <v>723</v>
      </c>
      <c r="C25" s="427">
        <f>E25/$E$4</f>
        <v>0.27272727272727271</v>
      </c>
      <c r="D25" s="170"/>
      <c r="E25" s="425">
        <v>1.5</v>
      </c>
      <c r="F25" s="432">
        <f>SUM(F26:F28)</f>
        <v>4</v>
      </c>
      <c r="G25" s="421"/>
      <c r="H25" s="619" t="s">
        <v>724</v>
      </c>
      <c r="I25" s="620"/>
      <c r="J25" s="621"/>
      <c r="K25" s="620"/>
      <c r="L25" s="102"/>
      <c r="M25" s="102"/>
      <c r="N25" s="102"/>
      <c r="O25" s="102"/>
      <c r="P25" s="102"/>
    </row>
    <row r="26" spans="2:16" s="49" customFormat="1" ht="146.5" customHeight="1" outlineLevel="1" x14ac:dyDescent="0.35">
      <c r="B26" s="98" t="s">
        <v>725</v>
      </c>
      <c r="C26" s="429">
        <f>F26/$F$25*$C$25</f>
        <v>6.8181818181818177E-2</v>
      </c>
      <c r="D26" s="171"/>
      <c r="E26" s="422"/>
      <c r="F26" s="422">
        <v>1</v>
      </c>
      <c r="G26" s="423"/>
      <c r="H26" s="166"/>
      <c r="I26" s="159" t="s">
        <v>726</v>
      </c>
      <c r="J26" s="161" t="s">
        <v>727</v>
      </c>
      <c r="K26" s="161" t="s">
        <v>728</v>
      </c>
      <c r="L26" s="162" t="s">
        <v>729</v>
      </c>
      <c r="M26" s="553" t="s">
        <v>819</v>
      </c>
      <c r="N26" s="553" t="s">
        <v>816</v>
      </c>
      <c r="O26" s="162"/>
      <c r="P26" s="162"/>
    </row>
    <row r="27" spans="2:16" s="49" customFormat="1" ht="55.5" outlineLevel="1" x14ac:dyDescent="0.35">
      <c r="B27" s="98" t="s">
        <v>730</v>
      </c>
      <c r="C27" s="429">
        <f>F27/$F$25*$C$25</f>
        <v>6.8181818181818177E-2</v>
      </c>
      <c r="D27" s="171"/>
      <c r="E27" s="422"/>
      <c r="F27" s="422">
        <v>1</v>
      </c>
      <c r="G27" s="423"/>
      <c r="H27" s="166"/>
      <c r="I27" s="159" t="s">
        <v>731</v>
      </c>
      <c r="J27" s="161" t="s">
        <v>732</v>
      </c>
      <c r="K27" s="161" t="s">
        <v>733</v>
      </c>
      <c r="L27" s="129" t="s">
        <v>729</v>
      </c>
      <c r="M27" s="129"/>
      <c r="N27" s="129"/>
      <c r="O27" s="129"/>
      <c r="P27" s="129"/>
    </row>
    <row r="28" spans="2:16" s="49" customFormat="1" ht="55.5" outlineLevel="1" x14ac:dyDescent="0.35">
      <c r="B28" s="98" t="s">
        <v>734</v>
      </c>
      <c r="C28" s="429">
        <f>F28/$F$25*$C$25</f>
        <v>0.13636363636363635</v>
      </c>
      <c r="D28" s="171"/>
      <c r="E28" s="422"/>
      <c r="F28" s="422">
        <v>2</v>
      </c>
      <c r="G28" s="423"/>
      <c r="H28" s="166"/>
      <c r="I28" s="159" t="s">
        <v>735</v>
      </c>
      <c r="J28" s="159" t="s">
        <v>736</v>
      </c>
      <c r="K28" s="159" t="s">
        <v>737</v>
      </c>
      <c r="L28" s="162" t="s">
        <v>738</v>
      </c>
      <c r="M28" s="162"/>
      <c r="N28" s="162"/>
      <c r="O28" s="162"/>
      <c r="P28" s="162"/>
    </row>
    <row r="29" spans="2:16" s="49" customFormat="1" ht="18.5" x14ac:dyDescent="0.35">
      <c r="B29" s="97" t="s">
        <v>739</v>
      </c>
      <c r="C29" s="427">
        <f>E29/$E$4</f>
        <v>0.27272727272727271</v>
      </c>
      <c r="D29" s="170"/>
      <c r="E29" s="425">
        <v>1.5</v>
      </c>
      <c r="F29" s="432">
        <f>SUM(F30:F32)</f>
        <v>4.5</v>
      </c>
      <c r="G29" s="421"/>
      <c r="H29" s="619" t="s">
        <v>740</v>
      </c>
      <c r="I29" s="620"/>
      <c r="J29" s="621"/>
      <c r="K29" s="620"/>
      <c r="L29" s="102"/>
      <c r="M29" s="102"/>
      <c r="N29" s="102"/>
      <c r="O29" s="102"/>
      <c r="P29" s="102"/>
    </row>
    <row r="30" spans="2:16" s="49" customFormat="1" ht="126" customHeight="1" outlineLevel="1" x14ac:dyDescent="0.35">
      <c r="B30" s="98" t="s">
        <v>741</v>
      </c>
      <c r="C30" s="429">
        <f>F30/$F$29*$C$29</f>
        <v>9.0909090909090898E-2</v>
      </c>
      <c r="D30" s="171"/>
      <c r="E30" s="422"/>
      <c r="F30" s="422">
        <v>1.5</v>
      </c>
      <c r="G30" s="423"/>
      <c r="H30" s="166"/>
      <c r="I30" s="159" t="s">
        <v>742</v>
      </c>
      <c r="J30" s="127" t="s">
        <v>743</v>
      </c>
      <c r="K30" s="127" t="s">
        <v>744</v>
      </c>
      <c r="L30" s="129" t="s">
        <v>745</v>
      </c>
      <c r="M30" s="553" t="s">
        <v>746</v>
      </c>
      <c r="N30" s="553" t="s">
        <v>818</v>
      </c>
      <c r="O30" s="129"/>
      <c r="P30" s="129"/>
    </row>
    <row r="31" spans="2:16" s="49" customFormat="1" ht="37" hidden="1" outlineLevel="1" x14ac:dyDescent="0.35">
      <c r="B31" s="98" t="s">
        <v>747</v>
      </c>
      <c r="C31" s="429">
        <f>F31/$F$29*$C$29</f>
        <v>6.0606060606060601E-2</v>
      </c>
      <c r="D31" s="171"/>
      <c r="E31" s="422"/>
      <c r="F31" s="422">
        <v>1</v>
      </c>
      <c r="G31" s="423"/>
      <c r="H31" s="166"/>
      <c r="I31" s="159" t="s">
        <v>748</v>
      </c>
      <c r="J31" s="127" t="s">
        <v>749</v>
      </c>
      <c r="K31" s="127" t="s">
        <v>750</v>
      </c>
      <c r="L31" s="129" t="s">
        <v>751</v>
      </c>
      <c r="M31" s="129"/>
      <c r="N31" s="129"/>
      <c r="O31" s="129"/>
      <c r="P31" s="129"/>
    </row>
    <row r="32" spans="2:16" s="49" customFormat="1" ht="100" customHeight="1" outlineLevel="1" thickBot="1" x14ac:dyDescent="0.4">
      <c r="B32" s="98" t="s">
        <v>752</v>
      </c>
      <c r="C32" s="429">
        <f>F32/$F$29*$C$29</f>
        <v>0.1212121212121212</v>
      </c>
      <c r="D32" s="172"/>
      <c r="E32" s="426"/>
      <c r="F32" s="426">
        <v>2</v>
      </c>
      <c r="G32" s="424"/>
      <c r="H32" s="166"/>
      <c r="I32" s="159" t="s">
        <v>753</v>
      </c>
      <c r="J32" s="127" t="s">
        <v>754</v>
      </c>
      <c r="K32" s="127" t="s">
        <v>755</v>
      </c>
      <c r="L32" s="129" t="s">
        <v>756</v>
      </c>
      <c r="M32" s="553" t="s">
        <v>757</v>
      </c>
      <c r="N32" s="553" t="s">
        <v>817</v>
      </c>
      <c r="O32" s="553" t="s">
        <v>758</v>
      </c>
      <c r="P32" s="553" t="s">
        <v>759</v>
      </c>
    </row>
    <row r="33" spans="2:20" s="3" customFormat="1" ht="21" x14ac:dyDescent="0.35">
      <c r="B33" s="90"/>
      <c r="C33" s="90"/>
      <c r="D33" s="90"/>
      <c r="E33" s="90"/>
      <c r="F33" s="90"/>
      <c r="G33" s="105"/>
      <c r="H33" s="47"/>
      <c r="I33" s="48"/>
      <c r="J33" s="78"/>
      <c r="K33" s="82"/>
      <c r="L33" s="82"/>
      <c r="M33" s="82"/>
      <c r="N33" s="82"/>
      <c r="O33" s="82"/>
      <c r="P33" s="82"/>
      <c r="Q33" s="1"/>
      <c r="R33" s="1"/>
      <c r="S33" s="1"/>
      <c r="T33" s="1"/>
    </row>
    <row r="34" spans="2:20" s="3" customFormat="1" ht="21" x14ac:dyDescent="0.35">
      <c r="B34" s="90"/>
      <c r="C34" s="90"/>
      <c r="D34" s="90"/>
      <c r="E34" s="90"/>
      <c r="F34" s="90"/>
      <c r="G34" s="105"/>
      <c r="H34" s="47"/>
      <c r="I34" s="48"/>
      <c r="J34" s="1"/>
      <c r="K34" s="7"/>
      <c r="L34" s="84"/>
      <c r="M34" s="84"/>
      <c r="N34" s="84"/>
      <c r="O34" s="84"/>
      <c r="P34" s="84"/>
      <c r="Q34" s="1"/>
      <c r="R34" s="1"/>
      <c r="S34" s="1"/>
      <c r="T34" s="1"/>
    </row>
    <row r="35" spans="2:20" ht="18.5" x14ac:dyDescent="0.35">
      <c r="G35" s="164" t="s">
        <v>674</v>
      </c>
      <c r="H35" s="106" t="s">
        <v>675</v>
      </c>
    </row>
  </sheetData>
  <mergeCells count="24">
    <mergeCell ref="M1:N1"/>
    <mergeCell ref="O1:P1"/>
    <mergeCell ref="H29:I29"/>
    <mergeCell ref="J29:K29"/>
    <mergeCell ref="D2:G2"/>
    <mergeCell ref="H25:I25"/>
    <mergeCell ref="J25:K25"/>
    <mergeCell ref="H10:I10"/>
    <mergeCell ref="J10:K10"/>
    <mergeCell ref="B19:B21"/>
    <mergeCell ref="J19:J21"/>
    <mergeCell ref="B22:B24"/>
    <mergeCell ref="F22:F24"/>
    <mergeCell ref="J22:J24"/>
    <mergeCell ref="B13:B15"/>
    <mergeCell ref="J13:J15"/>
    <mergeCell ref="B16:B18"/>
    <mergeCell ref="J16:J18"/>
    <mergeCell ref="H1:I1"/>
    <mergeCell ref="H2:I2"/>
    <mergeCell ref="H4:I4"/>
    <mergeCell ref="J4:K4"/>
    <mergeCell ref="H5:I5"/>
    <mergeCell ref="J5:K5"/>
  </mergeCells>
  <pageMargins left="0.35433070866141736" right="0.39370078740157483" top="0.62992125984251968" bottom="0.47244094488188981" header="0.31496062992125984" footer="0.31496062992125984"/>
  <pageSetup paperSize="8" scale="44" fitToHeight="7" orientation="landscape"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EF40-41B7-4ACE-AB9C-79CBE4E6E618}">
  <dimension ref="A1:C37"/>
  <sheetViews>
    <sheetView topLeftCell="A13" zoomScale="143" zoomScaleNormal="143" workbookViewId="0">
      <selection activeCell="A6" sqref="A6"/>
    </sheetView>
  </sheetViews>
  <sheetFormatPr baseColWidth="10" defaultColWidth="11.453125" defaultRowHeight="14.5" x14ac:dyDescent="0.35"/>
  <sheetData>
    <row r="1" spans="1:2" x14ac:dyDescent="0.35">
      <c r="A1" s="64" t="s">
        <v>760</v>
      </c>
    </row>
    <row r="2" spans="1:2" x14ac:dyDescent="0.35">
      <c r="A2" s="64"/>
    </row>
    <row r="3" spans="1:2" x14ac:dyDescent="0.35">
      <c r="A3" t="s">
        <v>761</v>
      </c>
    </row>
    <row r="4" spans="1:2" x14ac:dyDescent="0.35">
      <c r="A4" t="s">
        <v>762</v>
      </c>
    </row>
    <row r="5" spans="1:2" x14ac:dyDescent="0.35">
      <c r="A5" s="551" t="s">
        <v>763</v>
      </c>
    </row>
    <row r="6" spans="1:2" x14ac:dyDescent="0.35">
      <c r="A6" s="552" t="s">
        <v>764</v>
      </c>
    </row>
    <row r="8" spans="1:2" x14ac:dyDescent="0.35">
      <c r="A8" s="64" t="s">
        <v>765</v>
      </c>
    </row>
    <row r="10" spans="1:2" x14ac:dyDescent="0.35">
      <c r="A10" t="s">
        <v>766</v>
      </c>
      <c r="B10" t="s">
        <v>767</v>
      </c>
    </row>
    <row r="11" spans="1:2" x14ac:dyDescent="0.35">
      <c r="A11" t="s">
        <v>768</v>
      </c>
      <c r="B11" t="s">
        <v>769</v>
      </c>
    </row>
    <row r="12" spans="1:2" x14ac:dyDescent="0.35">
      <c r="A12" t="s">
        <v>103</v>
      </c>
      <c r="B12" t="s">
        <v>770</v>
      </c>
    </row>
    <row r="13" spans="1:2" x14ac:dyDescent="0.35">
      <c r="A13" t="s">
        <v>40</v>
      </c>
      <c r="B13" t="s">
        <v>771</v>
      </c>
    </row>
    <row r="14" spans="1:2" x14ac:dyDescent="0.35">
      <c r="A14" t="s">
        <v>772</v>
      </c>
      <c r="B14" t="s">
        <v>773</v>
      </c>
    </row>
    <row r="15" spans="1:2" x14ac:dyDescent="0.35">
      <c r="A15" t="s">
        <v>774</v>
      </c>
      <c r="B15" t="s">
        <v>775</v>
      </c>
    </row>
    <row r="16" spans="1:2" x14ac:dyDescent="0.35">
      <c r="A16" t="s">
        <v>776</v>
      </c>
      <c r="B16" t="s">
        <v>777</v>
      </c>
    </row>
    <row r="17" spans="1:2" x14ac:dyDescent="0.35">
      <c r="A17" t="s">
        <v>778</v>
      </c>
      <c r="B17" t="s">
        <v>779</v>
      </c>
    </row>
    <row r="18" spans="1:2" x14ac:dyDescent="0.35">
      <c r="A18" t="s">
        <v>780</v>
      </c>
      <c r="B18" t="s">
        <v>781</v>
      </c>
    </row>
    <row r="19" spans="1:2" x14ac:dyDescent="0.35">
      <c r="A19" t="s">
        <v>782</v>
      </c>
      <c r="B19" t="s">
        <v>783</v>
      </c>
    </row>
    <row r="20" spans="1:2" x14ac:dyDescent="0.35">
      <c r="A20" t="s">
        <v>768</v>
      </c>
      <c r="B20" t="s">
        <v>769</v>
      </c>
    </row>
    <row r="21" spans="1:2" x14ac:dyDescent="0.35">
      <c r="A21" t="s">
        <v>784</v>
      </c>
      <c r="B21" t="s">
        <v>785</v>
      </c>
    </row>
    <row r="22" spans="1:2" x14ac:dyDescent="0.35">
      <c r="A22" t="s">
        <v>786</v>
      </c>
      <c r="B22" t="s">
        <v>787</v>
      </c>
    </row>
    <row r="23" spans="1:2" x14ac:dyDescent="0.35">
      <c r="A23" t="s">
        <v>788</v>
      </c>
      <c r="B23" t="s">
        <v>789</v>
      </c>
    </row>
    <row r="24" spans="1:2" x14ac:dyDescent="0.35">
      <c r="A24" t="s">
        <v>790</v>
      </c>
      <c r="B24" t="s">
        <v>791</v>
      </c>
    </row>
    <row r="25" spans="1:2" x14ac:dyDescent="0.35">
      <c r="A25" t="s">
        <v>792</v>
      </c>
      <c r="B25" t="s">
        <v>793</v>
      </c>
    </row>
    <row r="26" spans="1:2" x14ac:dyDescent="0.35">
      <c r="A26" t="s">
        <v>794</v>
      </c>
      <c r="B26" t="s">
        <v>795</v>
      </c>
    </row>
    <row r="27" spans="1:2" x14ac:dyDescent="0.35">
      <c r="A27" t="s">
        <v>796</v>
      </c>
      <c r="B27" t="s">
        <v>797</v>
      </c>
    </row>
    <row r="28" spans="1:2" x14ac:dyDescent="0.35">
      <c r="A28" t="s">
        <v>798</v>
      </c>
      <c r="B28" t="s">
        <v>799</v>
      </c>
    </row>
    <row r="29" spans="1:2" x14ac:dyDescent="0.35">
      <c r="A29" t="s">
        <v>800</v>
      </c>
      <c r="B29" t="s">
        <v>801</v>
      </c>
    </row>
    <row r="30" spans="1:2" x14ac:dyDescent="0.35">
      <c r="A30" t="s">
        <v>802</v>
      </c>
      <c r="B30" t="s">
        <v>803</v>
      </c>
    </row>
    <row r="31" spans="1:2" x14ac:dyDescent="0.35">
      <c r="A31" t="s">
        <v>804</v>
      </c>
      <c r="B31" t="s">
        <v>805</v>
      </c>
    </row>
    <row r="32" spans="1:2" x14ac:dyDescent="0.35">
      <c r="A32" t="s">
        <v>806</v>
      </c>
      <c r="B32" t="s">
        <v>807</v>
      </c>
    </row>
    <row r="34" spans="1:3" x14ac:dyDescent="0.35">
      <c r="A34" s="64" t="s">
        <v>808</v>
      </c>
    </row>
    <row r="36" spans="1:3" x14ac:dyDescent="0.35">
      <c r="A36" t="s">
        <v>809</v>
      </c>
      <c r="C36" t="s">
        <v>810</v>
      </c>
    </row>
    <row r="37" spans="1:3" x14ac:dyDescent="0.35">
      <c r="A37" t="s">
        <v>811</v>
      </c>
      <c r="C37" t="s">
        <v>812</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8F2DC0132089A4EA4F49055F95F3FC2" ma:contentTypeVersion="16" ma:contentTypeDescription="Ein neues Dokument erstellen." ma:contentTypeScope="" ma:versionID="284f9e5dbeadab4940d06939e7775c1c">
  <xsd:schema xmlns:xsd="http://www.w3.org/2001/XMLSchema" xmlns:xs="http://www.w3.org/2001/XMLSchema" xmlns:p="http://schemas.microsoft.com/office/2006/metadata/properties" xmlns:ns2="abe8968d-c8c8-420d-a143-cb2ce8408494" xmlns:ns3="196db7af-30b6-4388-815f-af9ee0b1e0d3" targetNamespace="http://schemas.microsoft.com/office/2006/metadata/properties" ma:root="true" ma:fieldsID="6088dc58ff10aa6894f2a78c2fada590" ns2:_="" ns3:_="">
    <xsd:import namespace="abe8968d-c8c8-420d-a143-cb2ce8408494"/>
    <xsd:import namespace="196db7af-30b6-4388-815f-af9ee0b1e0d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8968d-c8c8-420d-a143-cb2ce84084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80f6d38-43b1-4def-ac06-3ce7426a3a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96db7af-30b6-4388-815f-af9ee0b1e0d3"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c21e2a28-50f8-4919-808d-ebcc3df06576}" ma:internalName="TaxCatchAll" ma:showField="CatchAllData" ma:web="196db7af-30b6-4388-815f-af9ee0b1e0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e8968d-c8c8-420d-a143-cb2ce8408494">
      <Terms xmlns="http://schemas.microsoft.com/office/infopath/2007/PartnerControls"/>
    </lcf76f155ced4ddcb4097134ff3c332f>
    <TaxCatchAll xmlns="196db7af-30b6-4388-815f-af9ee0b1e0d3" xsi:nil="true"/>
    <SharedWithUsers xmlns="196db7af-30b6-4388-815f-af9ee0b1e0d3">
      <UserInfo>
        <DisplayName>Jörg Borkenhagen</DisplayName>
        <AccountId>206</AccountId>
        <AccountType/>
      </UserInfo>
      <UserInfo>
        <DisplayName>Detlev Knauer</DisplayName>
        <AccountId>23</AccountId>
        <AccountType/>
      </UserInfo>
      <UserInfo>
        <DisplayName>Tania Meyer-Glubrecht</DisplayName>
        <AccountId>22</AccountId>
        <AccountType/>
      </UserInfo>
      <UserInfo>
        <DisplayName>Kristin Fricke</DisplayName>
        <AccountId>156</AccountId>
        <AccountType/>
      </UserInfo>
      <UserInfo>
        <DisplayName>Mirjam Trenz</DisplayName>
        <AccountId>277</AccountId>
        <AccountType/>
      </UserInfo>
      <UserInfo>
        <DisplayName>Dr. Stefan Balla</DisplayName>
        <AccountId>275</AccountId>
        <AccountType/>
      </UserInfo>
      <UserInfo>
        <DisplayName>Jana Brinker</DisplayName>
        <AccountId>219</AccountId>
        <AccountType/>
      </UserInfo>
      <UserInfo>
        <DisplayName>Henrike Philipp</DisplayName>
        <AccountId>159</AccountId>
        <AccountType/>
      </UserInfo>
      <UserInfo>
        <DisplayName>Nils Brandes</DisplayName>
        <AccountId>71</AccountId>
        <AccountType/>
      </UserInfo>
      <UserInfo>
        <DisplayName>Christian C Holzapfel</DisplayName>
        <AccountId>157</AccountId>
        <AccountType/>
      </UserInfo>
      <UserInfo>
        <DisplayName>Vivien-Laureen Rode</DisplayName>
        <AccountId>33</AccountId>
        <AccountType/>
      </UserInfo>
      <UserInfo>
        <DisplayName>Carsten A Müller</DisplayName>
        <AccountId>24</AccountId>
        <AccountType/>
      </UserInfo>
      <UserInfo>
        <DisplayName>Joachim Hartlik</DisplayName>
        <AccountId>292</AccountId>
        <AccountType/>
      </UserInfo>
      <UserInfo>
        <DisplayName>Volker Vorwerk</DisplayName>
        <AccountId>43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570D92-58C0-469F-9269-1015E91F4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8968d-c8c8-420d-a143-cb2ce8408494"/>
    <ds:schemaRef ds:uri="196db7af-30b6-4388-815f-af9ee0b1e0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AA6A67-2DDB-476B-A28D-CF705AFEC18C}">
  <ds:schemaRefs>
    <ds:schemaRef ds:uri="http://purl.org/dc/dcmitype/"/>
    <ds:schemaRef ds:uri="abe8968d-c8c8-420d-a143-cb2ce8408494"/>
    <ds:schemaRef ds:uri="http://purl.org/dc/elements/1.1/"/>
    <ds:schemaRef ds:uri="196db7af-30b6-4388-815f-af9ee0b1e0d3"/>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C316F41-7831-4B3C-B10E-F0D4D72F92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Umwelt+Raumordnung</vt:lpstr>
      <vt:lpstr>Technik</vt:lpstr>
      <vt:lpstr>Erläuterungen</vt:lpstr>
      <vt:lpstr>Technik!Druckbereich</vt:lpstr>
      <vt:lpstr>'Umwelt+Raumordnung'!Druckbereich</vt:lpstr>
      <vt:lpstr>Technik!Drucktitel</vt:lpstr>
      <vt:lpstr>'Umwelt+Raumordnung'!Drucktitel</vt:lpstr>
    </vt:vector>
  </TitlesOfParts>
  <Manager/>
  <Company>Kreis Lippe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Jörg Borkenhagen</dc:creator>
  <cp:keywords/>
  <dc:description/>
  <cp:lastModifiedBy>Volker Vorwerk</cp:lastModifiedBy>
  <cp:revision/>
  <dcterms:created xsi:type="dcterms:W3CDTF">2021-09-27T14:58:25Z</dcterms:created>
  <dcterms:modified xsi:type="dcterms:W3CDTF">2022-11-03T04:41:09Z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0x01010018F2DC0132089A4EA4F49055F95F3FC2</vt:lpwstr>
  </property>
  <property fmtid="{D5CDD505-2E9C-101B-9397-08002B2CF9AE}" pid="3" name="MediaServiceImageTags">
    <vt:lpwstr/>
  </property>
</Properties>
</file>